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3250" windowHeight="11760" activeTab="1"/>
  </bookViews>
  <sheets>
    <sheet name="Total Adj with Int" sheetId="1" r:id="rId1"/>
    <sheet name="CWIP BA Adj" sheetId="2" r:id="rId2"/>
    <sheet name="2012 True Up TRR Adj" sheetId="3" r:id="rId3"/>
  </sheets>
  <definedNames>
    <definedName name="_xlnm.Print_Area" localSheetId="2">'2012 True Up TRR Adj'!$A$1:$H$14</definedName>
    <definedName name="_xlnm.Print_Area" localSheetId="1">'CWIP BA Adj'!$A$1:$H$12</definedName>
  </definedNames>
  <calcPr calcId="145621"/>
</workbook>
</file>

<file path=xl/calcChain.xml><?xml version="1.0" encoding="utf-8"?>
<calcChain xmlns="http://schemas.openxmlformats.org/spreadsheetml/2006/main">
  <c r="D7" i="3" l="1"/>
  <c r="E11" i="1"/>
  <c r="I11" i="1" l="1"/>
  <c r="I21" i="1" l="1"/>
  <c r="I12" i="1"/>
  <c r="I20" i="1"/>
  <c r="I17" i="1"/>
  <c r="I13" i="1"/>
  <c r="I16" i="1"/>
  <c r="I19" i="1"/>
  <c r="I15" i="1"/>
  <c r="I22" i="1"/>
  <c r="I18" i="1"/>
  <c r="I14" i="1"/>
  <c r="J11" i="1"/>
  <c r="K11" i="1" l="1"/>
  <c r="L11" i="1" s="1"/>
  <c r="J12" i="1" s="1"/>
  <c r="K12" i="1" s="1"/>
  <c r="L12" i="1" l="1"/>
  <c r="J13" i="1" s="1"/>
  <c r="K13" i="1" s="1"/>
  <c r="L13" i="1" l="1"/>
  <c r="J14" i="1" s="1"/>
  <c r="K14" i="1" s="1"/>
  <c r="L14" i="1" l="1"/>
  <c r="J15" i="1" s="1"/>
  <c r="K15" i="1" s="1"/>
  <c r="L15" i="1" l="1"/>
  <c r="J16" i="1" s="1"/>
  <c r="K16" i="1" s="1"/>
  <c r="L16" i="1" l="1"/>
  <c r="J17" i="1" s="1"/>
  <c r="K17" i="1" s="1"/>
  <c r="L17" i="1" l="1"/>
  <c r="J18" i="1" s="1"/>
  <c r="K18" i="1" s="1"/>
  <c r="L18" i="1" l="1"/>
  <c r="J19" i="1" s="1"/>
  <c r="K19" i="1" s="1"/>
  <c r="L19" i="1" l="1"/>
  <c r="J20" i="1" s="1"/>
  <c r="K20" i="1" s="1"/>
  <c r="L20" i="1" l="1"/>
  <c r="J21" i="1" s="1"/>
  <c r="K21" i="1" s="1"/>
  <c r="L21" i="1" l="1"/>
  <c r="J22" i="1" s="1"/>
  <c r="K22" i="1" s="1"/>
  <c r="L22" i="1" l="1"/>
  <c r="L23" i="1" s="1"/>
  <c r="E7" i="2" l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J24" i="1" s="1"/>
</calcChain>
</file>

<file path=xl/sharedStrings.xml><?xml version="1.0" encoding="utf-8"?>
<sst xmlns="http://schemas.openxmlformats.org/spreadsheetml/2006/main" count="85" uniqueCount="56">
  <si>
    <t>Schedule 3 - One-Time and Previous Period True Up Adjustment</t>
  </si>
  <si>
    <t>Month</t>
  </si>
  <si>
    <t>Year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</si>
  <si>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</si>
  <si>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</si>
  <si>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</si>
  <si>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</si>
  <si>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</si>
  <si>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</si>
  <si>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</si>
  <si>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</si>
  <si>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</si>
  <si>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</si>
  <si>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</si>
  <si>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</si>
  <si>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2012</t>
  </si>
  <si>
    <t>One Time Adjustment for CWIP Balancing Account EOY 2011</t>
  </si>
  <si>
    <t xml:space="preserve">One Time Adjustment for CWIP Balance Account EOY 2011 </t>
  </si>
  <si>
    <t>Description</t>
  </si>
  <si>
    <t>Amount</t>
  </si>
  <si>
    <t>Source</t>
  </si>
  <si>
    <t>Variance*</t>
  </si>
  <si>
    <t>* Variance Includes Adjustments for:</t>
  </si>
  <si>
    <t xml:space="preserve">CWIP Dec 2011 Balance in TO8 </t>
  </si>
  <si>
    <t>(1) Adjustment for SWPPP costs re-classification from plant to expense.</t>
  </si>
  <si>
    <t>(2) Work Order Adjustment correcting for various incentive adjustements.</t>
  </si>
  <si>
    <t>Adjustment</t>
  </si>
  <si>
    <t>Interest</t>
  </si>
  <si>
    <t>Cumulative</t>
  </si>
  <si>
    <t>Excess (-) or</t>
  </si>
  <si>
    <t>Shortfall (+)</t>
  </si>
  <si>
    <t>in Revenue</t>
  </si>
  <si>
    <t>with Interest</t>
  </si>
  <si>
    <t>Previous</t>
  </si>
  <si>
    <t>Period</t>
  </si>
  <si>
    <t>True Up</t>
  </si>
  <si>
    <t>Monthly</t>
  </si>
  <si>
    <t>Rate</t>
  </si>
  <si>
    <t xml:space="preserve">Total One-Time Adj: </t>
  </si>
  <si>
    <t>wo Interest for</t>
  </si>
  <si>
    <t>for Current</t>
  </si>
  <si>
    <t>Current Month</t>
  </si>
  <si>
    <t>One Time Adjustment for Revised 2012 True Up TRR</t>
  </si>
  <si>
    <t xml:space="preserve">Filed True Up TRR </t>
  </si>
  <si>
    <t>TO8 Filing, Vol 3: WP-Schedule 3-CWIPBA Balance Page 2 of 14</t>
  </si>
  <si>
    <t>TO8 Filing, Vol 1: Schedule 4, line 45</t>
  </si>
  <si>
    <t>Revise TO8 - 2012 True Up TRR: Schedule 4, Line 45</t>
  </si>
  <si>
    <t>(1) Treatment of Whirlwind Substation in the 2012 Plant Study.</t>
  </si>
  <si>
    <t>(2) Corrections to various Plant Study component classifications.</t>
  </si>
  <si>
    <t>(3) Reclassification of Post-Construction Storm Water Pollution Prevention Plan Costs.</t>
  </si>
  <si>
    <t>(4) Workorder Adjustment to Incentive Plant.</t>
  </si>
  <si>
    <t>TRR Adjustment</t>
  </si>
  <si>
    <t>Revised CWIP Dec 2011 Balance</t>
  </si>
  <si>
    <t>Total One-Time Adjustment for 2012:</t>
  </si>
  <si>
    <t>TO8 Revised True Up TRR</t>
  </si>
  <si>
    <t>WP-Schedule 3-CWIPBA Balance Page 1 of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</si>
</sst>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&quot;$&quot;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63377788628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indexed="64"/>
      </right>
      <top style="thin">
        <color theme="1"/>
      </top>
      <bottom style="thin">
        <color theme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0" xfId="0" applyFill="1"/>
    <xf numFmtId="0" fontId="0" fillId="0" borderId="1" xfId="0" applyBorder="1"/>
    <xf numFmtId="0" fontId="4" fillId="0" borderId="0" xfId="0" applyFont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6" xfId="0" applyBorder="1"/>
    <xf numFmtId="0" fontId="2" fillId="0" borderId="8" xfId="0" applyFont="1" applyBorder="1"/>
    <xf numFmtId="0" fontId="0" fillId="0" borderId="0" xfId="0" applyBorder="1"/>
    <xf numFmtId="0" fontId="2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/>
    </xf>
    <xf numFmtId="0" fontId="5" fillId="0" borderId="0" xfId="0" quotePrefix="1" applyFont="1" applyBorder="1" applyAlignment="1">
      <alignment horizontal="center"/>
    </xf>
    <xf numFmtId="0" fontId="5" fillId="0" borderId="9" xfId="0" quotePrefix="1" applyFont="1" applyBorder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8" fillId="0" borderId="0" xfId="0" applyFont="1" applyBorder="1"/>
    <xf numFmtId="0" fontId="4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11" xfId="0" applyBorder="1"/>
    <xf numFmtId="0" fontId="0" fillId="0" borderId="5" xfId="0" applyBorder="1"/>
    <xf numFmtId="0" fontId="0" fillId="0" borderId="6" xfId="0" quotePrefix="1" applyBorder="1" applyAlignment="1">
      <alignment horizontal="center"/>
    </xf>
    <xf numFmtId="165" fontId="0" fillId="3" borderId="6" xfId="0" applyNumberFormat="1" applyFill="1" applyBorder="1" applyAlignment="1">
      <alignment horizontal="right"/>
    </xf>
    <xf numFmtId="10" fontId="0" fillId="0" borderId="6" xfId="2" applyNumberFormat="1" applyFont="1" applyBorder="1"/>
    <xf numFmtId="165" fontId="7" fillId="0" borderId="6" xfId="0" applyNumberFormat="1" applyFont="1" applyBorder="1" applyAlignment="1">
      <alignment horizontal="right"/>
    </xf>
    <xf numFmtId="165" fontId="8" fillId="0" borderId="6" xfId="0" applyNumberFormat="1" applyFont="1" applyBorder="1" applyAlignment="1">
      <alignment horizontal="right"/>
    </xf>
    <xf numFmtId="165" fontId="8" fillId="0" borderId="7" xfId="0" applyNumberFormat="1" applyFont="1" applyBorder="1" applyAlignment="1">
      <alignment horizontal="right"/>
    </xf>
    <xf numFmtId="0" fontId="0" fillId="0" borderId="8" xfId="0" applyBorder="1"/>
    <xf numFmtId="0" fontId="0" fillId="0" borderId="0" xfId="0" quotePrefix="1" applyBorder="1" applyAlignment="1">
      <alignment horizontal="center"/>
    </xf>
    <xf numFmtId="165" fontId="0" fillId="0" borderId="0" xfId="0" applyNumberFormat="1" applyBorder="1" applyAlignment="1">
      <alignment horizontal="right"/>
    </xf>
    <xf numFmtId="10" fontId="0" fillId="0" borderId="0" xfId="2" applyNumberFormat="1" applyFont="1" applyBorder="1"/>
    <xf numFmtId="165" fontId="7" fillId="0" borderId="0" xfId="0" applyNumberFormat="1" applyFont="1" applyBorder="1" applyAlignment="1">
      <alignment horizontal="right"/>
    </xf>
    <xf numFmtId="165" fontId="8" fillId="0" borderId="0" xfId="0" applyNumberFormat="1" applyFont="1" applyBorder="1" applyAlignment="1">
      <alignment horizontal="right"/>
    </xf>
    <xf numFmtId="165" fontId="8" fillId="0" borderId="9" xfId="0" applyNumberFormat="1" applyFont="1" applyBorder="1" applyAlignment="1">
      <alignment horizontal="right"/>
    </xf>
    <xf numFmtId="0" fontId="0" fillId="0" borderId="10" xfId="0" applyBorder="1"/>
    <xf numFmtId="0" fontId="2" fillId="0" borderId="11" xfId="0" applyFont="1" applyBorder="1"/>
    <xf numFmtId="0" fontId="2" fillId="0" borderId="11" xfId="0" applyFont="1" applyBorder="1" applyAlignment="1">
      <alignment horizontal="right"/>
    </xf>
    <xf numFmtId="165" fontId="2" fillId="0" borderId="11" xfId="0" applyNumberFormat="1" applyFont="1" applyBorder="1"/>
    <xf numFmtId="165" fontId="2" fillId="0" borderId="12" xfId="0" applyNumberFormat="1" applyFont="1" applyBorder="1"/>
    <xf numFmtId="0" fontId="2" fillId="0" borderId="14" xfId="0" applyFont="1" applyBorder="1" applyAlignment="1"/>
    <xf numFmtId="0" fontId="2" fillId="0" borderId="15" xfId="0" applyFont="1" applyBorder="1" applyAlignment="1"/>
    <xf numFmtId="165" fontId="10" fillId="0" borderId="14" xfId="0" applyNumberFormat="1" applyFont="1" applyBorder="1" applyAlignment="1"/>
    <xf numFmtId="165" fontId="8" fillId="3" borderId="6" xfId="0" applyNumberFormat="1" applyFont="1" applyFill="1" applyBorder="1"/>
    <xf numFmtId="165" fontId="8" fillId="3" borderId="0" xfId="0" applyNumberFormat="1" applyFont="1" applyFill="1" applyBorder="1"/>
    <xf numFmtId="0" fontId="6" fillId="0" borderId="10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0" fillId="0" borderId="11" xfId="0" applyBorder="1" applyAlignment="1">
      <alignment vertical="top"/>
    </xf>
    <xf numFmtId="0" fontId="5" fillId="0" borderId="11" xfId="0" applyFont="1" applyBorder="1" applyAlignment="1">
      <alignment horizontal="center" vertical="top"/>
    </xf>
    <xf numFmtId="0" fontId="5" fillId="0" borderId="12" xfId="0" applyFont="1" applyBorder="1" applyAlignment="1">
      <alignment horizontal="center" vertical="top"/>
    </xf>
    <xf numFmtId="0" fontId="2" fillId="4" borderId="5" xfId="0" applyFont="1" applyFill="1" applyBorder="1"/>
    <xf numFmtId="0" fontId="0" fillId="4" borderId="6" xfId="0" applyFill="1" applyBorder="1"/>
    <xf numFmtId="0" fontId="0" fillId="4" borderId="7" xfId="0" applyFill="1" applyBorder="1"/>
    <xf numFmtId="0" fontId="2" fillId="4" borderId="10" xfId="0" applyFont="1" applyFill="1" applyBorder="1"/>
    <xf numFmtId="0" fontId="0" fillId="4" borderId="11" xfId="0" applyFill="1" applyBorder="1"/>
    <xf numFmtId="0" fontId="0" fillId="4" borderId="12" xfId="0" applyFill="1" applyBorder="1"/>
    <xf numFmtId="0" fontId="2" fillId="4" borderId="13" xfId="0" applyFont="1" applyFill="1" applyBorder="1"/>
    <xf numFmtId="0" fontId="0" fillId="4" borderId="14" xfId="0" applyFill="1" applyBorder="1"/>
    <xf numFmtId="0" fontId="0" fillId="0" borderId="0" xfId="0" quotePrefix="1"/>
    <xf numFmtId="0" fontId="0" fillId="0" borderId="0" xfId="0" applyAlignment="1">
      <alignment horizontal="right"/>
    </xf>
    <xf numFmtId="0" fontId="2" fillId="0" borderId="0" xfId="0" applyFont="1"/>
    <xf numFmtId="165" fontId="0" fillId="0" borderId="0" xfId="0" applyNumberFormat="1"/>
    <xf numFmtId="165" fontId="0" fillId="0" borderId="0" xfId="0" applyNumberFormat="1" applyFont="1"/>
    <xf numFmtId="165" fontId="8" fillId="0" borderId="0" xfId="0" applyNumberFormat="1" applyFont="1" applyFill="1" applyBorder="1" applyAlignment="1">
      <alignment horizontal="right"/>
    </xf>
    <xf numFmtId="0" fontId="0" fillId="0" borderId="16" xfId="0" applyBorder="1"/>
    <xf numFmtId="164" fontId="0" fillId="0" borderId="16" xfId="0" applyNumberFormat="1" applyBorder="1"/>
    <xf numFmtId="0" fontId="0" fillId="0" borderId="22" xfId="0" applyBorder="1"/>
    <xf numFmtId="164" fontId="2" fillId="0" borderId="21" xfId="0" applyNumberFormat="1" applyFont="1" applyFill="1" applyBorder="1"/>
    <xf numFmtId="0" fontId="0" fillId="0" borderId="25" xfId="0" applyBorder="1"/>
    <xf numFmtId="0" fontId="0" fillId="0" borderId="24" xfId="0" applyBorder="1"/>
    <xf numFmtId="0" fontId="2" fillId="4" borderId="14" xfId="0" applyFont="1" applyFill="1" applyBorder="1" applyAlignment="1">
      <alignment horizontal="center" vertical="top" wrapText="1"/>
    </xf>
    <xf numFmtId="0" fontId="2" fillId="4" borderId="14" xfId="0" applyFont="1" applyFill="1" applyBorder="1" applyAlignment="1">
      <alignment horizontal="center"/>
    </xf>
    <xf numFmtId="0" fontId="2" fillId="4" borderId="15" xfId="0" applyFont="1" applyFill="1" applyBorder="1" applyAlignment="1">
      <alignment horizontal="center"/>
    </xf>
    <xf numFmtId="0" fontId="10" fillId="0" borderId="13" xfId="0" applyFont="1" applyBorder="1" applyAlignment="1">
      <alignment horizontal="right"/>
    </xf>
    <xf numFmtId="0" fontId="10" fillId="0" borderId="14" xfId="0" applyFont="1" applyBorder="1" applyAlignment="1">
      <alignment horizontal="right"/>
    </xf>
    <xf numFmtId="0" fontId="0" fillId="0" borderId="0" xfId="0" applyAlignment="1">
      <alignment horizontal="left" wrapText="1"/>
    </xf>
    <xf numFmtId="0" fontId="0" fillId="0" borderId="19" xfId="0" applyFill="1" applyBorder="1" applyAlignment="1">
      <alignment horizontal="left"/>
    </xf>
    <xf numFmtId="0" fontId="0" fillId="0" borderId="20" xfId="0" applyFill="1" applyBorder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16" xfId="0" applyBorder="1" applyAlignment="1">
      <alignment wrapText="1"/>
    </xf>
    <xf numFmtId="0" fontId="2" fillId="0" borderId="17" xfId="0" applyFont="1" applyBorder="1" applyAlignment="1">
      <alignment horizontal="right"/>
    </xf>
    <xf numFmtId="0" fontId="2" fillId="0" borderId="18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wrapText="1"/>
    </xf>
    <xf numFmtId="164" fontId="0" fillId="0" borderId="22" xfId="1" applyNumberFormat="1" applyFont="1" applyFill="1" applyBorder="1"/>
    <xf numFmtId="0" fontId="0" fillId="0" borderId="22" xfId="0" applyFill="1" applyBorder="1" applyAlignment="1">
      <alignment wrapText="1"/>
    </xf>
    <xf numFmtId="0" fontId="0" fillId="0" borderId="23" xfId="0" applyFill="1" applyBorder="1" applyAlignment="1">
      <alignment wrapText="1"/>
    </xf>
    <xf numFmtId="3" fontId="0" fillId="0" borderId="1" xfId="1" applyNumberFormat="1" applyFont="1" applyFill="1" applyBorder="1" applyAlignment="1">
      <alignment horizontal="center"/>
    </xf>
    <xf numFmtId="0" fontId="0" fillId="0" borderId="1" xfId="0" applyFill="1" applyBorder="1" applyAlignment="1">
      <alignment wrapText="1"/>
    </xf>
    <xf numFmtId="3" fontId="2" fillId="0" borderId="1" xfId="0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2"/>
  <sheetViews>
    <sheetView zoomScaleNormal="100" workbookViewId="0">
      <selection activeCell="G31" sqref="G31"/>
    </sheetView>
  </sheetViews>
  <sheetFormatPr defaultRowHeight="15" x14ac:dyDescent="0.25"/>
  <cols>
    <col min="1" max="1" width="5.28515625" customWidth="1"/>
    <col min="2" max="2" width="11.5703125" customWidth="1"/>
    <col min="4" max="4" width="2.85546875" customWidth="1"/>
    <col min="5" max="5" width="11.85546875" customWidth="1"/>
    <col min="6" max="6" width="9.7109375" customWidth="1"/>
    <col min="7" max="7" width="13.7109375" customWidth="1"/>
    <col min="8" max="8" width="4" customWidth="1"/>
    <col min="9" max="9" width="15.7109375" customWidth="1"/>
    <col min="10" max="10" width="15.7109375" bestFit="1" customWidth="1"/>
    <col min="11" max="11" width="12.42578125" customWidth="1"/>
    <col min="12" max="12" width="14.7109375" customWidth="1"/>
  </cols>
  <sheetData>
    <row r="1" spans="2:12" ht="15.75" thickBot="1" x14ac:dyDescent="0.3"/>
    <row r="2" spans="2:12" x14ac:dyDescent="0.25">
      <c r="B2" s="50" t="s">
        <v>0</v>
      </c>
      <c r="C2" s="51"/>
      <c r="D2" s="51"/>
      <c r="E2" s="51"/>
      <c r="F2" s="51"/>
      <c r="G2" s="51"/>
      <c r="H2" s="51"/>
      <c r="I2" s="51"/>
      <c r="J2" s="51"/>
      <c r="K2" s="51"/>
      <c r="L2" s="52"/>
    </row>
    <row r="3" spans="2:12" ht="15.75" thickBot="1" x14ac:dyDescent="0.3">
      <c r="B3" s="53"/>
      <c r="C3" s="54"/>
      <c r="D3" s="54"/>
      <c r="E3" s="54"/>
      <c r="F3" s="54"/>
      <c r="G3" s="54"/>
      <c r="H3" s="54"/>
      <c r="I3" s="54"/>
      <c r="J3" s="54"/>
      <c r="K3" s="54"/>
      <c r="L3" s="55"/>
    </row>
    <row r="4" spans="2:12" ht="32.25" customHeight="1" thickBot="1" x14ac:dyDescent="0.3">
      <c r="B4" s="56"/>
      <c r="C4" s="57"/>
      <c r="D4" s="57"/>
      <c r="E4" s="70" t="s">
        <v>16</v>
      </c>
      <c r="F4" s="70"/>
      <c r="G4" s="70"/>
      <c r="H4" s="57"/>
      <c r="I4" s="71" t="s">
        <v>42</v>
      </c>
      <c r="J4" s="71"/>
      <c r="K4" s="71"/>
      <c r="L4" s="72"/>
    </row>
    <row r="5" spans="2:12" ht="15" customHeight="1" x14ac:dyDescent="0.25">
      <c r="B5" s="9"/>
      <c r="C5" s="10"/>
      <c r="D5" s="10"/>
      <c r="E5" s="11"/>
      <c r="F5" s="11"/>
      <c r="G5" s="11"/>
      <c r="H5" s="10"/>
      <c r="I5" s="10"/>
      <c r="J5" s="12" t="s">
        <v>28</v>
      </c>
      <c r="K5" s="13"/>
      <c r="L5" s="14"/>
    </row>
    <row r="6" spans="2:12" ht="15" customHeight="1" x14ac:dyDescent="0.25">
      <c r="B6" s="9"/>
      <c r="C6" s="10"/>
      <c r="D6" s="10"/>
      <c r="E6" s="10"/>
      <c r="F6" s="11"/>
      <c r="G6" s="15"/>
      <c r="H6" s="10"/>
      <c r="I6" s="10"/>
      <c r="J6" s="12" t="s">
        <v>29</v>
      </c>
      <c r="K6" s="16"/>
      <c r="L6" s="17" t="s">
        <v>28</v>
      </c>
    </row>
    <row r="7" spans="2:12" ht="15" customHeight="1" x14ac:dyDescent="0.25">
      <c r="B7" s="9"/>
      <c r="C7" s="10"/>
      <c r="D7" s="10"/>
      <c r="E7" s="10"/>
      <c r="F7" s="11"/>
      <c r="G7" s="18" t="s">
        <v>26</v>
      </c>
      <c r="H7" s="10"/>
      <c r="I7" s="10"/>
      <c r="J7" s="12" t="s">
        <v>30</v>
      </c>
      <c r="K7" s="16"/>
      <c r="L7" s="17" t="s">
        <v>29</v>
      </c>
    </row>
    <row r="8" spans="2:12" ht="15" customHeight="1" x14ac:dyDescent="0.25">
      <c r="B8" s="9"/>
      <c r="C8" s="10"/>
      <c r="D8" s="10"/>
      <c r="E8" s="12" t="s">
        <v>33</v>
      </c>
      <c r="F8" s="15" t="s">
        <v>36</v>
      </c>
      <c r="G8" s="15" t="s">
        <v>29</v>
      </c>
      <c r="H8" s="10"/>
      <c r="I8" s="12" t="s">
        <v>36</v>
      </c>
      <c r="J8" s="12" t="s">
        <v>31</v>
      </c>
      <c r="K8" s="19" t="s">
        <v>27</v>
      </c>
      <c r="L8" s="17" t="s">
        <v>30</v>
      </c>
    </row>
    <row r="9" spans="2:12" ht="15" customHeight="1" x14ac:dyDescent="0.25">
      <c r="B9" s="9"/>
      <c r="C9" s="10"/>
      <c r="D9" s="10"/>
      <c r="E9" s="12" t="s">
        <v>34</v>
      </c>
      <c r="F9" s="18" t="s">
        <v>27</v>
      </c>
      <c r="G9" s="18" t="s">
        <v>30</v>
      </c>
      <c r="H9" s="10"/>
      <c r="I9" s="12" t="s">
        <v>35</v>
      </c>
      <c r="J9" s="12" t="s">
        <v>39</v>
      </c>
      <c r="K9" s="12" t="s">
        <v>40</v>
      </c>
      <c r="L9" s="17" t="s">
        <v>31</v>
      </c>
    </row>
    <row r="10" spans="2:12" ht="15.75" customHeight="1" thickBot="1" x14ac:dyDescent="0.3">
      <c r="B10" s="45" t="s">
        <v>1</v>
      </c>
      <c r="C10" s="46" t="s">
        <v>2</v>
      </c>
      <c r="D10" s="47"/>
      <c r="E10" s="48" t="s">
        <v>26</v>
      </c>
      <c r="F10" s="46" t="s">
        <v>37</v>
      </c>
      <c r="G10" s="48" t="s">
        <v>32</v>
      </c>
      <c r="H10" s="47"/>
      <c r="I10" s="48" t="s">
        <v>51</v>
      </c>
      <c r="J10" s="48" t="s">
        <v>41</v>
      </c>
      <c r="K10" s="48" t="s">
        <v>1</v>
      </c>
      <c r="L10" s="49" t="s">
        <v>32</v>
      </c>
    </row>
    <row r="11" spans="2:12" x14ac:dyDescent="0.25">
      <c r="B11" s="21" t="s">
        <v>3</v>
      </c>
      <c r="C11" s="22" t="s">
        <v>15</v>
      </c>
      <c r="D11" s="8"/>
      <c r="E11" s="23">
        <f>('CWIP BA Adj'!E7)*-1</f>
        <v>-340270</v>
      </c>
      <c r="F11" s="24">
        <v>2.7000000000000001E-3</v>
      </c>
      <c r="G11" s="25">
        <f>E11+(E11*F11)</f>
        <v>-341188.72899999999</v>
      </c>
      <c r="H11" s="8"/>
      <c r="I11" s="43">
        <f>'2012 True Up TRR Adj'!$D$7/12</f>
        <v>519422.41855701804</v>
      </c>
      <c r="J11" s="26">
        <f>I11</f>
        <v>519422.41855701804</v>
      </c>
      <c r="K11" s="26">
        <f t="shared" ref="K11" si="0">((J11)/2)*F11</f>
        <v>701.22026505197437</v>
      </c>
      <c r="L11" s="27">
        <f>J11+K11</f>
        <v>520123.63882207003</v>
      </c>
    </row>
    <row r="12" spans="2:12" x14ac:dyDescent="0.25">
      <c r="B12" s="28" t="s">
        <v>4</v>
      </c>
      <c r="C12" s="29" t="s">
        <v>15</v>
      </c>
      <c r="D12" s="10"/>
      <c r="E12" s="30">
        <v>0</v>
      </c>
      <c r="F12" s="31">
        <v>2.7000000000000001E-3</v>
      </c>
      <c r="G12" s="32">
        <f>G11+(G11*F12)</f>
        <v>-342109.93856829999</v>
      </c>
      <c r="H12" s="10"/>
      <c r="I12" s="44">
        <f>'2012 True Up TRR Adj'!$D$7/12</f>
        <v>519422.41855701804</v>
      </c>
      <c r="J12" s="33">
        <f>I12+L11</f>
        <v>1039546.0573790881</v>
      </c>
      <c r="K12" s="63">
        <f>(((J12+L11))/2)*F12</f>
        <v>2105.5540898715635</v>
      </c>
      <c r="L12" s="34">
        <f t="shared" ref="L12:L22" si="1">J12+K12</f>
        <v>1041651.6114689597</v>
      </c>
    </row>
    <row r="13" spans="2:12" x14ac:dyDescent="0.25">
      <c r="B13" s="28" t="s">
        <v>5</v>
      </c>
      <c r="C13" s="29" t="s">
        <v>15</v>
      </c>
      <c r="D13" s="10"/>
      <c r="E13" s="30">
        <v>0</v>
      </c>
      <c r="F13" s="31">
        <v>2.7000000000000001E-3</v>
      </c>
      <c r="G13" s="32">
        <f t="shared" ref="G13:G22" si="2">G12+(G12*F13)</f>
        <v>-343033.63540243439</v>
      </c>
      <c r="H13" s="10"/>
      <c r="I13" s="44">
        <f>'2012 True Up TRR Adj'!$D$7/12</f>
        <v>519422.41855701804</v>
      </c>
      <c r="J13" s="33">
        <f t="shared" ref="J13:J22" si="3">I13+L12</f>
        <v>1561074.0300259776</v>
      </c>
      <c r="K13" s="63">
        <f t="shared" ref="K13:K22" si="4">(((J13+L12))/2)*F13</f>
        <v>3513.6796160181657</v>
      </c>
      <c r="L13" s="34">
        <f t="shared" si="1"/>
        <v>1564587.7096419958</v>
      </c>
    </row>
    <row r="14" spans="2:12" x14ac:dyDescent="0.25">
      <c r="B14" s="28" t="s">
        <v>6</v>
      </c>
      <c r="C14" s="29" t="s">
        <v>15</v>
      </c>
      <c r="D14" s="10"/>
      <c r="E14" s="30">
        <v>0</v>
      </c>
      <c r="F14" s="31">
        <v>2.7000000000000001E-3</v>
      </c>
      <c r="G14" s="32">
        <f t="shared" si="2"/>
        <v>-343959.82621802099</v>
      </c>
      <c r="H14" s="10"/>
      <c r="I14" s="44">
        <f>'2012 True Up TRR Adj'!$D$7/12</f>
        <v>519422.41855701804</v>
      </c>
      <c r="J14" s="33">
        <f t="shared" si="3"/>
        <v>2084010.1281990139</v>
      </c>
      <c r="K14" s="63">
        <f t="shared" si="4"/>
        <v>4925.6070810853635</v>
      </c>
      <c r="L14" s="34">
        <f t="shared" si="1"/>
        <v>2088935.7352800993</v>
      </c>
    </row>
    <row r="15" spans="2:12" x14ac:dyDescent="0.25">
      <c r="B15" s="28" t="s">
        <v>7</v>
      </c>
      <c r="C15" s="29" t="s">
        <v>15</v>
      </c>
      <c r="D15" s="10"/>
      <c r="E15" s="30">
        <v>0</v>
      </c>
      <c r="F15" s="31">
        <v>2.7000000000000001E-3</v>
      </c>
      <c r="G15" s="32">
        <f t="shared" si="2"/>
        <v>-344888.51774880965</v>
      </c>
      <c r="H15" s="10"/>
      <c r="I15" s="44">
        <f>'2012 True Up TRR Adj'!$D$7/12</f>
        <v>519422.41855701804</v>
      </c>
      <c r="J15" s="33">
        <f t="shared" si="3"/>
        <v>2608358.1538371174</v>
      </c>
      <c r="K15" s="63">
        <f t="shared" si="4"/>
        <v>6341.3467503082429</v>
      </c>
      <c r="L15" s="34">
        <f t="shared" si="1"/>
        <v>2614699.5005874257</v>
      </c>
    </row>
    <row r="16" spans="2:12" x14ac:dyDescent="0.25">
      <c r="B16" s="28" t="s">
        <v>8</v>
      </c>
      <c r="C16" s="29" t="s">
        <v>15</v>
      </c>
      <c r="D16" s="10"/>
      <c r="E16" s="30">
        <v>0</v>
      </c>
      <c r="F16" s="31">
        <v>2.7000000000000001E-3</v>
      </c>
      <c r="G16" s="32">
        <f t="shared" si="2"/>
        <v>-345819.71674673143</v>
      </c>
      <c r="H16" s="10"/>
      <c r="I16" s="44">
        <f>'2012 True Up TRR Adj'!$D$7/12</f>
        <v>519422.41855701804</v>
      </c>
      <c r="J16" s="33">
        <f t="shared" si="3"/>
        <v>3134121.9191444437</v>
      </c>
      <c r="K16" s="63">
        <f t="shared" si="4"/>
        <v>7760.9089166380245</v>
      </c>
      <c r="L16" s="34">
        <f t="shared" si="1"/>
        <v>3141882.8280610819</v>
      </c>
    </row>
    <row r="17" spans="2:12" x14ac:dyDescent="0.25">
      <c r="B17" s="28" t="s">
        <v>9</v>
      </c>
      <c r="C17" s="29" t="s">
        <v>15</v>
      </c>
      <c r="D17" s="10"/>
      <c r="E17" s="30">
        <v>0</v>
      </c>
      <c r="F17" s="31">
        <v>2.7000000000000001E-3</v>
      </c>
      <c r="G17" s="32">
        <f t="shared" si="2"/>
        <v>-346753.42998194759</v>
      </c>
      <c r="H17" s="10"/>
      <c r="I17" s="44">
        <f>'2012 True Up TRR Adj'!$D$7/12</f>
        <v>519422.41855701804</v>
      </c>
      <c r="J17" s="33">
        <f t="shared" si="3"/>
        <v>3661305.2466181</v>
      </c>
      <c r="K17" s="63">
        <f t="shared" si="4"/>
        <v>9184.3039008168962</v>
      </c>
      <c r="L17" s="34">
        <f t="shared" si="1"/>
        <v>3670489.5505189169</v>
      </c>
    </row>
    <row r="18" spans="2:12" x14ac:dyDescent="0.25">
      <c r="B18" s="28" t="s">
        <v>10</v>
      </c>
      <c r="C18" s="29" t="s">
        <v>15</v>
      </c>
      <c r="D18" s="10"/>
      <c r="E18" s="30">
        <v>0</v>
      </c>
      <c r="F18" s="31">
        <v>2.7000000000000001E-3</v>
      </c>
      <c r="G18" s="32">
        <f t="shared" si="2"/>
        <v>-347689.66424289887</v>
      </c>
      <c r="H18" s="10"/>
      <c r="I18" s="44">
        <f>'2012 True Up TRR Adj'!$D$7/12</f>
        <v>519422.41855701804</v>
      </c>
      <c r="J18" s="33">
        <f t="shared" si="3"/>
        <v>4189911.969075935</v>
      </c>
      <c r="K18" s="63">
        <f t="shared" si="4"/>
        <v>10611.542051453051</v>
      </c>
      <c r="L18" s="34">
        <f t="shared" si="1"/>
        <v>4200523.5111273881</v>
      </c>
    </row>
    <row r="19" spans="2:12" x14ac:dyDescent="0.25">
      <c r="B19" s="28" t="s">
        <v>11</v>
      </c>
      <c r="C19" s="29" t="s">
        <v>15</v>
      </c>
      <c r="D19" s="10"/>
      <c r="E19" s="30">
        <v>0</v>
      </c>
      <c r="F19" s="31">
        <v>2.7000000000000001E-3</v>
      </c>
      <c r="G19" s="32">
        <f t="shared" si="2"/>
        <v>-348628.42633635469</v>
      </c>
      <c r="H19" s="10"/>
      <c r="I19" s="44">
        <f>'2012 True Up TRR Adj'!$D$7/12</f>
        <v>519422.41855701804</v>
      </c>
      <c r="J19" s="33">
        <f t="shared" si="3"/>
        <v>4719945.9296844061</v>
      </c>
      <c r="K19" s="63">
        <f t="shared" si="4"/>
        <v>12042.633745095924</v>
      </c>
      <c r="L19" s="34">
        <f t="shared" si="1"/>
        <v>4731988.5634295018</v>
      </c>
    </row>
    <row r="20" spans="2:12" x14ac:dyDescent="0.25">
      <c r="B20" s="28" t="s">
        <v>12</v>
      </c>
      <c r="C20" s="29" t="s">
        <v>15</v>
      </c>
      <c r="D20" s="10"/>
      <c r="E20" s="30">
        <v>0</v>
      </c>
      <c r="F20" s="31">
        <v>2.7000000000000001E-3</v>
      </c>
      <c r="G20" s="32">
        <f t="shared" si="2"/>
        <v>-349569.72308746283</v>
      </c>
      <c r="H20" s="10"/>
      <c r="I20" s="44">
        <f>'2012 True Up TRR Adj'!$D$7/12</f>
        <v>519422.41855701804</v>
      </c>
      <c r="J20" s="33">
        <f t="shared" si="3"/>
        <v>5251410.9819865199</v>
      </c>
      <c r="K20" s="63">
        <f t="shared" si="4"/>
        <v>13477.589386311631</v>
      </c>
      <c r="L20" s="34">
        <f t="shared" si="1"/>
        <v>5264888.5713728312</v>
      </c>
    </row>
    <row r="21" spans="2:12" x14ac:dyDescent="0.25">
      <c r="B21" s="28" t="s">
        <v>13</v>
      </c>
      <c r="C21" s="29" t="s">
        <v>15</v>
      </c>
      <c r="D21" s="10"/>
      <c r="E21" s="30">
        <v>0</v>
      </c>
      <c r="F21" s="31">
        <v>2.7000000000000001E-3</v>
      </c>
      <c r="G21" s="32">
        <f t="shared" si="2"/>
        <v>-350513.56133979897</v>
      </c>
      <c r="H21" s="10"/>
      <c r="I21" s="44">
        <f>'2012 True Up TRR Adj'!$D$7/12</f>
        <v>519422.41855701804</v>
      </c>
      <c r="J21" s="33">
        <f t="shared" si="3"/>
        <v>5784310.9899298493</v>
      </c>
      <c r="K21" s="63">
        <f t="shared" si="4"/>
        <v>14916.41940775862</v>
      </c>
      <c r="L21" s="34">
        <f t="shared" si="1"/>
        <v>5799227.4093376081</v>
      </c>
    </row>
    <row r="22" spans="2:12" x14ac:dyDescent="0.25">
      <c r="B22" s="28" t="s">
        <v>14</v>
      </c>
      <c r="C22" s="29" t="s">
        <v>15</v>
      </c>
      <c r="D22" s="10"/>
      <c r="E22" s="30">
        <v>0</v>
      </c>
      <c r="F22" s="31">
        <v>2.7000000000000001E-3</v>
      </c>
      <c r="G22" s="32">
        <f t="shared" si="2"/>
        <v>-351459.9479554164</v>
      </c>
      <c r="H22" s="10"/>
      <c r="I22" s="44">
        <f>'2012 True Up TRR Adj'!$D$7/12</f>
        <v>519422.41855701804</v>
      </c>
      <c r="J22" s="33">
        <f t="shared" si="3"/>
        <v>6318649.8278946262</v>
      </c>
      <c r="K22" s="63">
        <f t="shared" si="4"/>
        <v>16359.134270263517</v>
      </c>
      <c r="L22" s="34">
        <f t="shared" si="1"/>
        <v>6335008.96216489</v>
      </c>
    </row>
    <row r="23" spans="2:12" ht="15.75" thickBot="1" x14ac:dyDescent="0.3">
      <c r="B23" s="35"/>
      <c r="C23" s="20"/>
      <c r="D23" s="20"/>
      <c r="E23" s="36"/>
      <c r="F23" s="37" t="s">
        <v>38</v>
      </c>
      <c r="G23" s="38">
        <f>G22</f>
        <v>-351459.9479554164</v>
      </c>
      <c r="H23" s="20"/>
      <c r="I23" s="20"/>
      <c r="J23" s="36"/>
      <c r="K23" s="37" t="s">
        <v>38</v>
      </c>
      <c r="L23" s="39">
        <f>L22</f>
        <v>6335008.96216489</v>
      </c>
    </row>
    <row r="24" spans="2:12" ht="33" customHeight="1" thickBot="1" x14ac:dyDescent="0.35">
      <c r="B24" s="73" t="s">
        <v>53</v>
      </c>
      <c r="C24" s="74"/>
      <c r="D24" s="74"/>
      <c r="E24" s="74"/>
      <c r="F24" s="74"/>
      <c r="G24" s="74"/>
      <c r="H24" s="74"/>
      <c r="I24" s="74"/>
      <c r="J24" s="42">
        <f>G23+L23</f>
        <v>5983549.0142094735</v>
      </c>
      <c r="K24" s="40"/>
      <c r="L24" s="41"/>
    </row>
    <row r="26" spans="2:12" x14ac:dyDescent="0.25">
      <c r="F26" s="1"/>
    </row>
    <row r="28" spans="2:12" ht="14.45" x14ac:dyDescent="0.3">
      <c r="B28" s="60"/>
    </row>
    <row r="29" spans="2:12" x14ac:dyDescent="0.25">
      <c r="F29" s="6"/>
    </row>
    <row r="30" spans="2:12" ht="14.45" x14ac:dyDescent="0.3"/>
    <row r="34" spans="2:7" ht="14.45" x14ac:dyDescent="0.3">
      <c r="B34" s="60"/>
    </row>
    <row r="38" spans="2:7" x14ac:dyDescent="0.25">
      <c r="E38" s="58"/>
      <c r="G38" s="61"/>
    </row>
    <row r="39" spans="2:7" x14ac:dyDescent="0.25">
      <c r="F39" s="59"/>
    </row>
    <row r="40" spans="2:7" x14ac:dyDescent="0.25">
      <c r="G40" s="62"/>
    </row>
    <row r="42" spans="2:7" x14ac:dyDescent="0.25">
      <c r="F42" s="59"/>
      <c r="G42" s="61"/>
    </row>
  </sheetData>
  <mergeCells count="3">
    <mergeCell ref="E4:G4"/>
    <mergeCell ref="I4:L4"/>
    <mergeCell ref="B24:I24"/>
  </mergeCells>
  <pageMargins left="0.7" right="0.7" top="0.75" bottom="0.75" header="0.3" footer="0.3"/>
  <pageSetup scale="71" orientation="portrait" verticalDpi="1200" r:id="rId1"/>
  <headerFooter>
    <oddHeader>&amp;RTO9 Annual Update
Attachment 4
WP-Schedule 3-One Time Adj &amp; True Up Adj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2"/>
  <sheetViews>
    <sheetView tabSelected="1" view="pageBreakPreview" zoomScale="60" zoomScaleNormal="100" workbookViewId="0">
      <selection activeCell="H9" sqref="H9"/>
    </sheetView>
  </sheetViews>
  <sheetFormatPr defaultRowHeight="15" x14ac:dyDescent="0.25"/>
  <cols>
    <col min="1" max="1" width="4.42578125" customWidth="1"/>
    <col min="4" max="4" width="12.85546875" customWidth="1"/>
    <col min="5" max="5" width="14" bestFit="1" customWidth="1"/>
    <col min="8" max="8" width="13.85546875" customWidth="1"/>
  </cols>
  <sheetData>
    <row r="1" spans="2:10" ht="21" customHeight="1" x14ac:dyDescent="0.25"/>
    <row r="2" spans="2:10" ht="15" customHeight="1" x14ac:dyDescent="0.25">
      <c r="B2" s="78" t="s">
        <v>17</v>
      </c>
      <c r="C2" s="78"/>
      <c r="D2" s="78"/>
      <c r="E2" s="78"/>
      <c r="F2" s="78"/>
      <c r="G2" s="78"/>
      <c r="H2" s="78"/>
    </row>
    <row r="3" spans="2:10" ht="15" customHeight="1" x14ac:dyDescent="0.25">
      <c r="B3" s="78"/>
      <c r="C3" s="78"/>
      <c r="D3" s="78"/>
      <c r="E3" s="78"/>
      <c r="F3" s="78"/>
      <c r="G3" s="78"/>
      <c r="H3" s="78"/>
    </row>
    <row r="4" spans="2:10" x14ac:dyDescent="0.25">
      <c r="B4" s="79" t="s">
        <v>18</v>
      </c>
      <c r="C4" s="79"/>
      <c r="D4" s="79"/>
      <c r="E4" s="2" t="s">
        <v>19</v>
      </c>
      <c r="F4" s="80" t="s">
        <v>20</v>
      </c>
      <c r="G4" s="80"/>
      <c r="H4" s="80"/>
      <c r="I4" s="4"/>
      <c r="J4" s="4"/>
    </row>
    <row r="5" spans="2:10" ht="30.75" customHeight="1" x14ac:dyDescent="0.25">
      <c r="B5" s="64" t="s">
        <v>23</v>
      </c>
      <c r="C5" s="64"/>
      <c r="D5" s="64"/>
      <c r="E5" s="65">
        <v>-8656608</v>
      </c>
      <c r="F5" s="81" t="s">
        <v>44</v>
      </c>
      <c r="G5" s="81"/>
      <c r="H5" s="81"/>
    </row>
    <row r="6" spans="2:10" ht="30" customHeight="1" x14ac:dyDescent="0.25">
      <c r="B6" s="69" t="s">
        <v>52</v>
      </c>
      <c r="C6" s="68"/>
      <c r="D6" s="66"/>
      <c r="E6" s="89">
        <v>-8996878</v>
      </c>
      <c r="F6" s="90" t="s">
        <v>55</v>
      </c>
      <c r="G6" s="90"/>
      <c r="H6" s="91"/>
    </row>
    <row r="7" spans="2:10" x14ac:dyDescent="0.25">
      <c r="B7" s="82" t="s">
        <v>21</v>
      </c>
      <c r="C7" s="82"/>
      <c r="D7" s="83"/>
      <c r="E7" s="67">
        <f>E5-E6</f>
        <v>340270</v>
      </c>
      <c r="F7" s="76"/>
      <c r="G7" s="76"/>
      <c r="H7" s="77"/>
    </row>
    <row r="10" spans="2:10" x14ac:dyDescent="0.25">
      <c r="B10" t="s">
        <v>22</v>
      </c>
    </row>
    <row r="11" spans="2:10" x14ac:dyDescent="0.25">
      <c r="B11" s="75" t="s">
        <v>24</v>
      </c>
      <c r="C11" s="75"/>
      <c r="D11" s="75"/>
      <c r="E11" s="75"/>
      <c r="F11" s="75"/>
      <c r="G11" s="75"/>
      <c r="H11" s="75"/>
      <c r="I11" s="75"/>
      <c r="J11" s="75"/>
    </row>
    <row r="12" spans="2:10" ht="15.75" customHeight="1" x14ac:dyDescent="0.25">
      <c r="B12" s="75" t="s">
        <v>25</v>
      </c>
      <c r="C12" s="75"/>
      <c r="D12" s="75"/>
      <c r="E12" s="75"/>
      <c r="F12" s="75"/>
      <c r="G12" s="75"/>
      <c r="H12" s="75"/>
      <c r="I12" s="75"/>
      <c r="J12" s="75"/>
    </row>
  </sheetData>
  <mergeCells count="9">
    <mergeCell ref="B12:J12"/>
    <mergeCell ref="F6:H6"/>
    <mergeCell ref="F7:H7"/>
    <mergeCell ref="B2:H3"/>
    <mergeCell ref="B4:D4"/>
    <mergeCell ref="F4:H4"/>
    <mergeCell ref="F5:H5"/>
    <mergeCell ref="B7:D7"/>
    <mergeCell ref="B11:J11"/>
  </mergeCells>
  <pageMargins left="0.7" right="0.7" top="0.75" bottom="0.75" header="0.3" footer="0.3"/>
  <pageSetup orientation="portrait" verticalDpi="1200" r:id="rId1"/>
  <headerFooter>
    <oddHeader>&amp;RTO9 Annual Update
Attachment 4
WP-Schedule 3-One Time Adj &amp; True Up Adj
Page &amp;P of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4"/>
  <sheetViews>
    <sheetView view="pageBreakPreview" zoomScale="60" zoomScaleNormal="100" workbookViewId="0">
      <selection activeCell="E5" sqref="E5:G5"/>
    </sheetView>
  </sheetViews>
  <sheetFormatPr defaultRowHeight="15" x14ac:dyDescent="0.25"/>
  <cols>
    <col min="3" max="3" width="12" customWidth="1"/>
    <col min="4" max="4" width="17.7109375" customWidth="1"/>
    <col min="7" max="7" width="14.85546875" customWidth="1"/>
  </cols>
  <sheetData>
    <row r="2" spans="1:9" x14ac:dyDescent="0.25">
      <c r="A2" s="78" t="s">
        <v>42</v>
      </c>
      <c r="B2" s="78"/>
      <c r="C2" s="78"/>
      <c r="D2" s="78"/>
      <c r="E2" s="78"/>
      <c r="F2" s="78"/>
      <c r="G2" s="78"/>
    </row>
    <row r="3" spans="1:9" x14ac:dyDescent="0.25">
      <c r="A3" s="78"/>
      <c r="B3" s="78"/>
      <c r="C3" s="78"/>
      <c r="D3" s="78"/>
      <c r="E3" s="78"/>
      <c r="F3" s="78"/>
      <c r="G3" s="78"/>
    </row>
    <row r="4" spans="1:9" x14ac:dyDescent="0.25">
      <c r="A4" s="79" t="s">
        <v>18</v>
      </c>
      <c r="B4" s="79"/>
      <c r="C4" s="79"/>
      <c r="D4" s="3" t="s">
        <v>19</v>
      </c>
      <c r="E4" s="80" t="s">
        <v>20</v>
      </c>
      <c r="F4" s="80"/>
      <c r="G4" s="80"/>
      <c r="H4" s="4"/>
      <c r="I4" s="4"/>
    </row>
    <row r="5" spans="1:9" ht="29.25" customHeight="1" x14ac:dyDescent="0.25">
      <c r="A5" s="85" t="s">
        <v>43</v>
      </c>
      <c r="B5" s="86"/>
      <c r="C5" s="87"/>
      <c r="D5" s="7">
        <v>620191084</v>
      </c>
      <c r="E5" s="88" t="s">
        <v>45</v>
      </c>
      <c r="F5" s="88"/>
      <c r="G5" s="88"/>
    </row>
    <row r="6" spans="1:9" ht="29.25" customHeight="1" x14ac:dyDescent="0.25">
      <c r="A6" s="5" t="s">
        <v>54</v>
      </c>
      <c r="B6" s="5"/>
      <c r="C6" s="5"/>
      <c r="D6" s="92">
        <v>626424153.02268422</v>
      </c>
      <c r="E6" s="93" t="s">
        <v>46</v>
      </c>
      <c r="F6" s="93"/>
      <c r="G6" s="93"/>
    </row>
    <row r="7" spans="1:9" ht="23.25" customHeight="1" x14ac:dyDescent="0.25">
      <c r="A7" s="84" t="s">
        <v>21</v>
      </c>
      <c r="B7" s="84"/>
      <c r="C7" s="84"/>
      <c r="D7" s="94">
        <f>D6-D5</f>
        <v>6233069.0226842165</v>
      </c>
      <c r="E7" s="85"/>
      <c r="F7" s="86"/>
      <c r="G7" s="87"/>
    </row>
    <row r="10" spans="1:9" x14ac:dyDescent="0.25">
      <c r="A10" t="s">
        <v>22</v>
      </c>
    </row>
    <row r="11" spans="1:9" x14ac:dyDescent="0.25">
      <c r="A11" s="75" t="s">
        <v>47</v>
      </c>
      <c r="B11" s="75"/>
      <c r="C11" s="75"/>
      <c r="D11" s="75"/>
      <c r="E11" s="75"/>
      <c r="F11" s="75"/>
      <c r="G11" s="75"/>
      <c r="H11" s="75"/>
      <c r="I11" s="75"/>
    </row>
    <row r="12" spans="1:9" x14ac:dyDescent="0.25">
      <c r="A12" s="75" t="s">
        <v>48</v>
      </c>
      <c r="B12" s="75"/>
      <c r="C12" s="75"/>
      <c r="D12" s="75"/>
      <c r="E12" s="75"/>
      <c r="F12" s="75"/>
      <c r="G12" s="75"/>
      <c r="H12" s="75"/>
      <c r="I12" s="75"/>
    </row>
    <row r="13" spans="1:9" x14ac:dyDescent="0.25">
      <c r="A13" t="s">
        <v>49</v>
      </c>
    </row>
    <row r="14" spans="1:9" x14ac:dyDescent="0.25">
      <c r="A14" t="s">
        <v>50</v>
      </c>
    </row>
  </sheetData>
  <mergeCells count="10">
    <mergeCell ref="A12:I12"/>
    <mergeCell ref="A2:G3"/>
    <mergeCell ref="A4:C4"/>
    <mergeCell ref="E4:G4"/>
    <mergeCell ref="A7:C7"/>
    <mergeCell ref="A11:I11"/>
    <mergeCell ref="A5:C5"/>
    <mergeCell ref="E5:G5"/>
    <mergeCell ref="E6:G6"/>
    <mergeCell ref="E7:G7"/>
  </mergeCells>
  <pageMargins left="0.7" right="0.7" top="0.75" bottom="0.75" header="0.3" footer="0.3"/>
  <pageSetup orientation="portrait" verticalDpi="1200" r:id="rId1"/>
  <headerFooter>
    <oddHeader>&amp;RTO9 Annual Update
Attachment 4
WP-Schedule 3-One Time Adj &amp; True Up Adj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Total Adj with Int</vt:lpstr>
      <vt:lpstr>CWIP BA Adj</vt:lpstr>
      <vt:lpstr>2012 True Up TRR Adj</vt:lpstr>
      <vt:lpstr>'2012 True Up TRR Adj'!Print_Area</vt:lpstr>
      <vt:lpstr>'CWIP BA Adj'!Print_Area</vt:lpstr>
    </vt:vector>
  </TitlesOfParts>
  <Company>Southern California Edison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Allstun, Daniel J</dc:creator>
  <cp:lastModifiedBy>Kim, Jee Young</cp:lastModifiedBy>
  <cp:lastPrinted>2014-06-10T14:57:30Z</cp:lastPrinted>
  <dcterms:created xsi:type="dcterms:W3CDTF">2014-05-27T17:08:26Z</dcterms:created>
  <dcterms:modified xsi:type="dcterms:W3CDTF">2014-06-10T14:57:43Z</dcterms:modified>
</cp:coreProperties>
</file>