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sce\workgroup\RPA\REG OPS\FERC-REG\FERC\FERC Contract &amp; Cost Analysis\2023 FERC Rate Case TO2023\6-Jun 15 Draft Informational Posting\Workpapers\"/>
    </mc:Choice>
  </mc:AlternateContent>
  <xr:revisionPtr revIDLastSave="0" documentId="13_ncr:1_{E5CF6327-73C3-4FD9-83E3-C02CCA2D931D}" xr6:coauthVersionLast="46" xr6:coauthVersionMax="46" xr10:uidLastSave="{00000000-0000-0000-0000-000000000000}"/>
  <bookViews>
    <workbookView xWindow="-110" yWindow="-110" windowWidth="19420" windowHeight="10420" xr2:uid="{9C1E7DB1-B461-4B3C-9A35-A941AE64427F}"/>
  </bookViews>
  <sheets>
    <sheet name="WP Schedule 16 ISO Non-Inc"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 Schedule 16 ISO Non-Inc'!_2Module_EC_Cap_F_.RatioCal4</definedName>
    <definedName name="_2Module_EC_Cap_F_.RatioCal4">#N/A</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 Schedule 16 ISO Non-Inc'!$B$3:$O$266</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 Schedule 16 ISO Non-Inc'!abc</definedName>
    <definedName name="abc">#N/A</definedName>
    <definedName name="abckjeioaphghasg" localSheetId="0">'WP Schedule 16 ISO Non-Inc'!abckjeioaphghasg</definedName>
    <definedName name="abckjeioaphghasg">#N/A</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 Schedule 16 ISO Non-Inc'!blah</definedName>
    <definedName name="blah">#N/A</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 Schedule 16 ISO Non-Inc'!d</definedName>
    <definedName name="d">#N/A</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 Schedule 16 ISO Non-Inc'!def</definedName>
    <definedName name="def">#N/A</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 Schedule 16 ISO Non-Inc'!fd</definedName>
    <definedName name="fd">#N/A</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 Schedule 16 ISO Non-Inc'!g</definedName>
    <definedName name="g">#N/A</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 Schedule 16 ISO Non-Inc'!l</definedName>
    <definedName name="l">#N/A</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 Schedule 16 ISO Non-Inc'!n</definedName>
    <definedName name="n">#N/A</definedName>
    <definedName name="NETTAX" localSheetId="0">#REF!</definedName>
    <definedName name="NETTAX">#REF!</definedName>
    <definedName name="NewConsSums">[8]Setup!$AZ$106</definedName>
    <definedName name="NextYrCashFlow">'[7]Cash Flow'!$AX$165:$BJ$206</definedName>
    <definedName name="o" localSheetId="0">'WP Schedule 16 ISO Non-Inc'!o</definedName>
    <definedName name="o">#N/A</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 Schedule 16 ISO Non-Inc'!p</definedName>
    <definedName name="p">#N/A</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 Schedule 16 ISO Non-Inc'!$A$1:$O$275</definedName>
    <definedName name="Print_Area_MI" localSheetId="0">#REF!</definedName>
    <definedName name="Print_Area_MI">#REF!</definedName>
    <definedName name="Print_monthly">'[7]Income Stmt'!$AL$42:$AY$101</definedName>
    <definedName name="_xlnm.Print_Titles" localSheetId="0">'WP Schedule 16 ISO Non-Inc'!$2:$4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 Schedule 16 ISO Non-Inc'!RatioCal2</definedName>
    <definedName name="RatioCal2">#N/A</definedName>
    <definedName name="RatioCal3" localSheetId="0">'WP Schedule 16 ISO Non-Inc'!RatioCal3</definedName>
    <definedName name="RatioCal3">#N/A</definedName>
    <definedName name="RatioCal4" localSheetId="0">'WP Schedule 16 ISO Non-Inc'!RatioCal4</definedName>
    <definedName name="RatioCal4">#N/A</definedName>
    <definedName name="RatioCal5" localSheetId="0">'WP Schedule 16 ISO Non-Inc'!RatioCal5</definedName>
    <definedName name="RatioCal5">#N/A</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 Schedule 16 ISO Non-Inc'!ttttt</definedName>
    <definedName name="ttttt">#N/A</definedName>
    <definedName name="u" localSheetId="0">'WP Schedule 16 ISO Non-Inc'!u</definedName>
    <definedName name="u">#N/A</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 Schedule 16 ISO Non-Inc'!x</definedName>
    <definedName name="x">#N/A</definedName>
    <definedName name="xxx" localSheetId="0">'WP Schedule 16 ISO Non-Inc'!xxx</definedName>
    <definedName name="xxx">#N/A</definedName>
    <definedName name="y" localSheetId="0">'WP Schedule 16 ISO Non-Inc'!y</definedName>
    <definedName name="y">#N/A</definedName>
    <definedName name="Z_2076675E_4290_47A8_9746_478C566E37E5_.wvu.FilterData" localSheetId="0" hidden="1">'WP Schedule 16 ISO Non-Inc'!$B$3:$O$35</definedName>
    <definedName name="Z_775DED58_7CC7_479D_863B_0C307AFF8D0C_.wvu.FilterData" localSheetId="0" hidden="1">'WP Schedule 16 ISO Non-Inc'!$B$3:$O$35</definedName>
    <definedName name="Z_9DCD5491_6828_4829_B969_D06DDC6737F9_.wvu.Rows" hidden="1">'[19]Graph Data'!$A$6:$IV$7,'[19]Graph Data'!$A$14:$IV$17,'[19]Graph Data'!$A$19:$IV$30,'[19]Graph Data'!$A$32:$IV$40</definedName>
    <definedName name="Z_AB9F1D98_BF81_4CB0_8A45_92C44F32B51D_.wvu.FilterData" localSheetId="0" hidden="1">'WP Schedule 16 ISO Non-Inc'!$B$3:$O$35</definedName>
    <definedName name="Z_ADFEDC25_2818_43FF_B9F1_C3F24DE605F6_.wvu.FilterData" localSheetId="0" hidden="1">'WP Schedule 16 ISO Non-Inc'!$B$3:$O$35</definedName>
    <definedName name="Z_B6D26480_2225_4B43_9D4A_0F5D656347A0_.wvu.FilterData" localSheetId="0" hidden="1">'WP Schedule 16 ISO Non-Inc'!$A$3:$O$274</definedName>
    <definedName name="Z_C8F86881_AF82_4B92_ABDC_2F1F919D6AE5_.wvu.FilterData" localSheetId="0" hidden="1">'WP Schedule 16 ISO Non-Inc'!$B$3:$O$35</definedName>
    <definedName name="Z_FAD84690_5E31_402B_977B_179650B3B53D_.wvu.Rows" hidden="1">'[19]Graph Data'!$A$6:$IV$7,'[19]Graph Data'!$A$14:$IV$17,'[19]Graph Data'!$A$19:$IV$30,'[19]Graph Data'!$A$32:$IV$40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61" i="1" l="1"/>
  <c r="M261" i="1"/>
  <c r="N274" i="1"/>
  <c r="M274" i="1"/>
  <c r="L274" i="1"/>
  <c r="J274" i="1"/>
  <c r="I274" i="1"/>
  <c r="H274" i="1"/>
  <c r="N272" i="1"/>
  <c r="M272" i="1"/>
  <c r="L272" i="1"/>
  <c r="J272" i="1"/>
  <c r="I272" i="1"/>
  <c r="H272" i="1"/>
  <c r="O266" i="1"/>
  <c r="K266" i="1"/>
  <c r="N264" i="1"/>
  <c r="M264" i="1"/>
  <c r="L264" i="1"/>
  <c r="J264" i="1"/>
  <c r="I264" i="1"/>
  <c r="H264" i="1"/>
  <c r="O263" i="1"/>
  <c r="K263" i="1"/>
  <c r="O262" i="1"/>
  <c r="K262" i="1"/>
  <c r="O261" i="1"/>
  <c r="K261" i="1"/>
  <c r="O260" i="1"/>
  <c r="K260" i="1"/>
  <c r="O258" i="1"/>
  <c r="K258" i="1"/>
  <c r="O257" i="1"/>
  <c r="K257" i="1"/>
  <c r="N255" i="1"/>
  <c r="M255" i="1"/>
  <c r="L255" i="1"/>
  <c r="J255" i="1"/>
  <c r="I255" i="1"/>
  <c r="H255" i="1"/>
  <c r="O254" i="1"/>
  <c r="K254" i="1"/>
  <c r="O253" i="1"/>
  <c r="K253" i="1"/>
  <c r="O252" i="1"/>
  <c r="K252" i="1"/>
  <c r="N250" i="1"/>
  <c r="M250" i="1"/>
  <c r="L250" i="1"/>
  <c r="J250" i="1"/>
  <c r="I250" i="1"/>
  <c r="H250" i="1"/>
  <c r="O249" i="1"/>
  <c r="K249" i="1"/>
  <c r="O248" i="1"/>
  <c r="K248" i="1"/>
  <c r="O247" i="1"/>
  <c r="K247" i="1"/>
  <c r="O246" i="1"/>
  <c r="K246" i="1"/>
  <c r="O245" i="1"/>
  <c r="K245" i="1"/>
  <c r="N243" i="1"/>
  <c r="M243" i="1"/>
  <c r="L243" i="1"/>
  <c r="J243" i="1"/>
  <c r="I243" i="1"/>
  <c r="H243" i="1"/>
  <c r="O242" i="1"/>
  <c r="K242" i="1"/>
  <c r="O241" i="1"/>
  <c r="K241" i="1"/>
  <c r="O240" i="1"/>
  <c r="K240" i="1"/>
  <c r="O234" i="1"/>
  <c r="K234" i="1"/>
  <c r="N233" i="1"/>
  <c r="M233" i="1"/>
  <c r="L233" i="1"/>
  <c r="J233" i="1"/>
  <c r="I233" i="1"/>
  <c r="H233" i="1"/>
  <c r="O232" i="1"/>
  <c r="K232" i="1"/>
  <c r="O231" i="1"/>
  <c r="K231" i="1"/>
  <c r="O230" i="1"/>
  <c r="K230" i="1"/>
  <c r="O229" i="1"/>
  <c r="K229" i="1"/>
  <c r="O228" i="1"/>
  <c r="K228" i="1"/>
  <c r="O227" i="1"/>
  <c r="K227" i="1"/>
  <c r="N225" i="1"/>
  <c r="M225" i="1"/>
  <c r="L225" i="1"/>
  <c r="J225" i="1"/>
  <c r="I225" i="1"/>
  <c r="H225" i="1"/>
  <c r="O224" i="1"/>
  <c r="K224" i="1"/>
  <c r="O223" i="1"/>
  <c r="K223" i="1"/>
  <c r="O222" i="1"/>
  <c r="K222" i="1"/>
  <c r="O221" i="1"/>
  <c r="K221" i="1"/>
  <c r="N212" i="1"/>
  <c r="M212" i="1"/>
  <c r="L212" i="1"/>
  <c r="J212" i="1"/>
  <c r="I212" i="1"/>
  <c r="H212" i="1"/>
  <c r="O211" i="1"/>
  <c r="K211" i="1"/>
  <c r="O210" i="1"/>
  <c r="K210" i="1"/>
  <c r="O209" i="1"/>
  <c r="K209" i="1"/>
  <c r="O208" i="1"/>
  <c r="K208" i="1"/>
  <c r="O207" i="1"/>
  <c r="K207" i="1"/>
  <c r="N205" i="1"/>
  <c r="N214" i="1" s="1"/>
  <c r="M205" i="1"/>
  <c r="L205" i="1"/>
  <c r="J205" i="1"/>
  <c r="J214" i="1" s="1"/>
  <c r="I205" i="1"/>
  <c r="H205" i="1"/>
  <c r="O204" i="1"/>
  <c r="K204" i="1"/>
  <c r="O203" i="1"/>
  <c r="K203" i="1"/>
  <c r="O202" i="1"/>
  <c r="K202" i="1"/>
  <c r="O201" i="1"/>
  <c r="K201" i="1"/>
  <c r="O199" i="1"/>
  <c r="K199" i="1"/>
  <c r="O198" i="1"/>
  <c r="K198" i="1"/>
  <c r="N194" i="1"/>
  <c r="M194" i="1"/>
  <c r="L194" i="1"/>
  <c r="J194" i="1"/>
  <c r="I194" i="1"/>
  <c r="H194" i="1"/>
  <c r="O193" i="1"/>
  <c r="K193" i="1"/>
  <c r="O192" i="1"/>
  <c r="K192" i="1"/>
  <c r="O190" i="1"/>
  <c r="K190" i="1"/>
  <c r="N188" i="1"/>
  <c r="M188" i="1"/>
  <c r="L188" i="1"/>
  <c r="J188" i="1"/>
  <c r="I188" i="1"/>
  <c r="H188" i="1"/>
  <c r="O187" i="1"/>
  <c r="O188" i="1" s="1"/>
  <c r="K187" i="1"/>
  <c r="K188" i="1" s="1"/>
  <c r="O185" i="1"/>
  <c r="K185" i="1"/>
  <c r="O184" i="1"/>
  <c r="K184" i="1"/>
  <c r="O183" i="1"/>
  <c r="K183" i="1"/>
  <c r="O182" i="1"/>
  <c r="K182" i="1"/>
  <c r="O181" i="1"/>
  <c r="K181" i="1"/>
  <c r="O180" i="1"/>
  <c r="K180" i="1"/>
  <c r="O179" i="1"/>
  <c r="K179" i="1"/>
  <c r="O178" i="1"/>
  <c r="K178" i="1"/>
  <c r="O177" i="1"/>
  <c r="K177" i="1"/>
  <c r="N175" i="1"/>
  <c r="M175" i="1"/>
  <c r="L175" i="1"/>
  <c r="J175" i="1"/>
  <c r="I175" i="1"/>
  <c r="H175" i="1"/>
  <c r="O174" i="1"/>
  <c r="K174" i="1"/>
  <c r="O173" i="1"/>
  <c r="K173" i="1"/>
  <c r="N166" i="1"/>
  <c r="M166" i="1"/>
  <c r="L166" i="1"/>
  <c r="J166" i="1"/>
  <c r="I166" i="1"/>
  <c r="H166" i="1"/>
  <c r="O165" i="1"/>
  <c r="K165" i="1"/>
  <c r="O164" i="1"/>
  <c r="K164" i="1"/>
  <c r="N162" i="1"/>
  <c r="M162" i="1"/>
  <c r="L162" i="1"/>
  <c r="J162" i="1"/>
  <c r="I162" i="1"/>
  <c r="H162" i="1"/>
  <c r="O161" i="1"/>
  <c r="K161" i="1"/>
  <c r="O160" i="1"/>
  <c r="K160" i="1"/>
  <c r="O159" i="1"/>
  <c r="K159" i="1"/>
  <c r="O158" i="1"/>
  <c r="K158" i="1"/>
  <c r="N156" i="1"/>
  <c r="M156" i="1"/>
  <c r="L156" i="1"/>
  <c r="J156" i="1"/>
  <c r="I156" i="1"/>
  <c r="H156" i="1"/>
  <c r="O155" i="1"/>
  <c r="K155" i="1"/>
  <c r="O154" i="1"/>
  <c r="K154" i="1"/>
  <c r="O153" i="1"/>
  <c r="K153" i="1"/>
  <c r="O152" i="1"/>
  <c r="K152" i="1"/>
  <c r="N150" i="1"/>
  <c r="M150" i="1"/>
  <c r="L150" i="1"/>
  <c r="J150" i="1"/>
  <c r="I150" i="1"/>
  <c r="H150" i="1"/>
  <c r="O149" i="1"/>
  <c r="K149" i="1"/>
  <c r="O148" i="1"/>
  <c r="K148" i="1"/>
  <c r="O147" i="1"/>
  <c r="K147" i="1"/>
  <c r="O146" i="1"/>
  <c r="K146" i="1"/>
  <c r="N144" i="1"/>
  <c r="M144" i="1"/>
  <c r="L144" i="1"/>
  <c r="J144" i="1"/>
  <c r="I144" i="1"/>
  <c r="H144" i="1"/>
  <c r="O143" i="1"/>
  <c r="K143" i="1"/>
  <c r="O142" i="1"/>
  <c r="K142" i="1"/>
  <c r="O141" i="1"/>
  <c r="K141" i="1"/>
  <c r="O140" i="1"/>
  <c r="K140" i="1"/>
  <c r="O139" i="1"/>
  <c r="K139" i="1"/>
  <c r="N137" i="1"/>
  <c r="M137" i="1"/>
  <c r="L137" i="1"/>
  <c r="J137" i="1"/>
  <c r="I137" i="1"/>
  <c r="H137" i="1"/>
  <c r="O136" i="1"/>
  <c r="K136" i="1"/>
  <c r="O135" i="1"/>
  <c r="K135" i="1"/>
  <c r="O134" i="1"/>
  <c r="K134" i="1"/>
  <c r="O133" i="1"/>
  <c r="K133" i="1"/>
  <c r="N131" i="1"/>
  <c r="M131" i="1"/>
  <c r="L131" i="1"/>
  <c r="J131" i="1"/>
  <c r="I131" i="1"/>
  <c r="H131" i="1"/>
  <c r="O130" i="1"/>
  <c r="K130" i="1"/>
  <c r="O129" i="1"/>
  <c r="K129" i="1"/>
  <c r="N127" i="1"/>
  <c r="M127" i="1"/>
  <c r="L127" i="1"/>
  <c r="J127" i="1"/>
  <c r="I127" i="1"/>
  <c r="H127" i="1"/>
  <c r="O126" i="1"/>
  <c r="K126" i="1"/>
  <c r="O125" i="1"/>
  <c r="K125" i="1"/>
  <c r="O124" i="1"/>
  <c r="K124" i="1"/>
  <c r="O122" i="1"/>
  <c r="K122" i="1"/>
  <c r="O121" i="1"/>
  <c r="K121" i="1"/>
  <c r="O120" i="1"/>
  <c r="K120" i="1"/>
  <c r="O119" i="1"/>
  <c r="K119" i="1"/>
  <c r="N117" i="1"/>
  <c r="M117" i="1"/>
  <c r="L117" i="1"/>
  <c r="J117" i="1"/>
  <c r="I117" i="1"/>
  <c r="H117" i="1"/>
  <c r="O116" i="1"/>
  <c r="K116" i="1"/>
  <c r="O115" i="1"/>
  <c r="K115" i="1"/>
  <c r="O114" i="1"/>
  <c r="K114" i="1"/>
  <c r="O113" i="1"/>
  <c r="K113" i="1"/>
  <c r="O111" i="1"/>
  <c r="K111" i="1"/>
  <c r="N109" i="1"/>
  <c r="M109" i="1"/>
  <c r="L109" i="1"/>
  <c r="J109" i="1"/>
  <c r="I109" i="1"/>
  <c r="H109" i="1"/>
  <c r="O108" i="1"/>
  <c r="K108" i="1"/>
  <c r="O107" i="1"/>
  <c r="K107" i="1"/>
  <c r="O105" i="1"/>
  <c r="K105" i="1"/>
  <c r="O104" i="1"/>
  <c r="K104" i="1"/>
  <c r="O103" i="1"/>
  <c r="K103" i="1"/>
  <c r="O102" i="1"/>
  <c r="K102" i="1"/>
  <c r="O101" i="1"/>
  <c r="K101" i="1"/>
  <c r="O100" i="1"/>
  <c r="K100" i="1"/>
  <c r="O99" i="1"/>
  <c r="K99" i="1"/>
  <c r="O98" i="1"/>
  <c r="K98" i="1"/>
  <c r="O97" i="1"/>
  <c r="K97" i="1"/>
  <c r="N95" i="1"/>
  <c r="M95" i="1"/>
  <c r="L95" i="1"/>
  <c r="J95" i="1"/>
  <c r="I95" i="1"/>
  <c r="H95" i="1"/>
  <c r="O94" i="1"/>
  <c r="K94" i="1"/>
  <c r="O93" i="1"/>
  <c r="K93" i="1"/>
  <c r="O92" i="1"/>
  <c r="K92" i="1"/>
  <c r="O91" i="1"/>
  <c r="K91" i="1"/>
  <c r="N89" i="1"/>
  <c r="M89" i="1"/>
  <c r="L89" i="1"/>
  <c r="J89" i="1"/>
  <c r="I89" i="1"/>
  <c r="H89" i="1"/>
  <c r="O88" i="1"/>
  <c r="K88" i="1"/>
  <c r="O87" i="1"/>
  <c r="K87" i="1"/>
  <c r="N85" i="1"/>
  <c r="M85" i="1"/>
  <c r="L85" i="1"/>
  <c r="J85" i="1"/>
  <c r="I85" i="1"/>
  <c r="H85" i="1"/>
  <c r="O84" i="1"/>
  <c r="K84" i="1"/>
  <c r="O83" i="1"/>
  <c r="K83" i="1"/>
  <c r="N81" i="1"/>
  <c r="M81" i="1"/>
  <c r="L81" i="1"/>
  <c r="J81" i="1"/>
  <c r="I81" i="1"/>
  <c r="H81" i="1"/>
  <c r="O80" i="1"/>
  <c r="K80" i="1"/>
  <c r="O79" i="1"/>
  <c r="K79" i="1"/>
  <c r="O78" i="1"/>
  <c r="K78" i="1"/>
  <c r="O77" i="1"/>
  <c r="K77" i="1"/>
  <c r="O76" i="1"/>
  <c r="K76" i="1"/>
  <c r="O75" i="1"/>
  <c r="K75" i="1"/>
  <c r="O74" i="1"/>
  <c r="K74" i="1"/>
  <c r="O73" i="1"/>
  <c r="K73" i="1"/>
  <c r="O72" i="1"/>
  <c r="K72" i="1"/>
  <c r="O71" i="1"/>
  <c r="K71" i="1"/>
  <c r="N69" i="1"/>
  <c r="M69" i="1"/>
  <c r="L69" i="1"/>
  <c r="J69" i="1"/>
  <c r="I69" i="1"/>
  <c r="H69" i="1"/>
  <c r="O68" i="1"/>
  <c r="K68" i="1"/>
  <c r="O67" i="1"/>
  <c r="K67" i="1"/>
  <c r="N65" i="1"/>
  <c r="M65" i="1"/>
  <c r="L65" i="1"/>
  <c r="J65" i="1"/>
  <c r="I65" i="1"/>
  <c r="H65" i="1"/>
  <c r="O64" i="1"/>
  <c r="K64" i="1"/>
  <c r="N62" i="1"/>
  <c r="M62" i="1"/>
  <c r="L62" i="1"/>
  <c r="J62" i="1"/>
  <c r="I62" i="1"/>
  <c r="H62" i="1"/>
  <c r="O61" i="1"/>
  <c r="K61" i="1"/>
  <c r="O60" i="1"/>
  <c r="K60" i="1"/>
  <c r="O59" i="1"/>
  <c r="K59" i="1"/>
  <c r="O58" i="1"/>
  <c r="K58" i="1"/>
  <c r="O57" i="1"/>
  <c r="K57" i="1"/>
  <c r="O56" i="1"/>
  <c r="K56" i="1"/>
  <c r="O55" i="1"/>
  <c r="K55" i="1"/>
  <c r="O53" i="1"/>
  <c r="K53" i="1"/>
  <c r="O52" i="1"/>
  <c r="K52" i="1"/>
  <c r="O51" i="1"/>
  <c r="K51" i="1"/>
  <c r="O50" i="1"/>
  <c r="K50" i="1"/>
  <c r="O49" i="1"/>
  <c r="K49" i="1"/>
  <c r="N47" i="1"/>
  <c r="M47" i="1"/>
  <c r="L47" i="1"/>
  <c r="J47" i="1"/>
  <c r="I47" i="1"/>
  <c r="H47" i="1"/>
  <c r="O46" i="1"/>
  <c r="K46" i="1"/>
  <c r="O45" i="1"/>
  <c r="K45" i="1"/>
  <c r="O43" i="1"/>
  <c r="K43" i="1"/>
  <c r="N41" i="1"/>
  <c r="M41" i="1"/>
  <c r="L41" i="1"/>
  <c r="J41" i="1"/>
  <c r="I41" i="1"/>
  <c r="H41" i="1"/>
  <c r="O40" i="1"/>
  <c r="K40" i="1"/>
  <c r="O39" i="1"/>
  <c r="K39" i="1"/>
  <c r="O37" i="1"/>
  <c r="K37" i="1"/>
  <c r="N35" i="1"/>
  <c r="M35" i="1"/>
  <c r="L35" i="1"/>
  <c r="J35" i="1"/>
  <c r="I35" i="1"/>
  <c r="H35" i="1"/>
  <c r="O34" i="1"/>
  <c r="K34" i="1"/>
  <c r="O33" i="1"/>
  <c r="K33" i="1"/>
  <c r="O32" i="1"/>
  <c r="K32" i="1"/>
  <c r="O31" i="1"/>
  <c r="K31" i="1"/>
  <c r="O30" i="1"/>
  <c r="K30" i="1"/>
  <c r="N28" i="1"/>
  <c r="M28" i="1"/>
  <c r="L28" i="1"/>
  <c r="J28" i="1"/>
  <c r="I28" i="1"/>
  <c r="H28" i="1"/>
  <c r="O27" i="1"/>
  <c r="K27" i="1"/>
  <c r="O26" i="1"/>
  <c r="K26" i="1"/>
  <c r="O24" i="1"/>
  <c r="K24" i="1"/>
  <c r="N20" i="1"/>
  <c r="M20" i="1"/>
  <c r="L20" i="1"/>
  <c r="J20" i="1"/>
  <c r="I20" i="1"/>
  <c r="H20" i="1"/>
  <c r="O19" i="1"/>
  <c r="O20" i="1" s="1"/>
  <c r="K19" i="1"/>
  <c r="K20" i="1" s="1"/>
  <c r="N14" i="1"/>
  <c r="N15" i="1" s="1"/>
  <c r="M14" i="1"/>
  <c r="M15" i="1" s="1"/>
  <c r="L14" i="1"/>
  <c r="L15" i="1" s="1"/>
  <c r="J14" i="1"/>
  <c r="J15" i="1" s="1"/>
  <c r="I14" i="1"/>
  <c r="I15" i="1" s="1"/>
  <c r="H14" i="1"/>
  <c r="H15" i="1" s="1"/>
  <c r="O13" i="1"/>
  <c r="K13" i="1"/>
  <c r="O12" i="1"/>
  <c r="K12" i="1"/>
  <c r="N10" i="1"/>
  <c r="M10" i="1"/>
  <c r="L10" i="1"/>
  <c r="J10" i="1"/>
  <c r="I10" i="1"/>
  <c r="H10" i="1"/>
  <c r="O9" i="1"/>
  <c r="K9" i="1"/>
  <c r="K137" i="1" l="1"/>
  <c r="K65" i="1"/>
  <c r="K81" i="1"/>
  <c r="K85" i="1"/>
  <c r="K95" i="1"/>
  <c r="K109" i="1"/>
  <c r="K117" i="1"/>
  <c r="O69" i="1"/>
  <c r="O85" i="1"/>
  <c r="O95" i="1"/>
  <c r="O117" i="1"/>
  <c r="O127" i="1"/>
  <c r="O131" i="1"/>
  <c r="O144" i="1"/>
  <c r="O156" i="1"/>
  <c r="O166" i="1"/>
  <c r="O274" i="1"/>
  <c r="O250" i="1"/>
  <c r="O255" i="1"/>
  <c r="O264" i="1"/>
  <c r="K272" i="1"/>
  <c r="K156" i="1"/>
  <c r="K166" i="1"/>
  <c r="K28" i="1"/>
  <c r="K47" i="1"/>
  <c r="M268" i="1"/>
  <c r="O205" i="1"/>
  <c r="O212" i="1"/>
  <c r="O225" i="1"/>
  <c r="I236" i="1"/>
  <c r="N236" i="1"/>
  <c r="O28" i="1"/>
  <c r="O41" i="1"/>
  <c r="I268" i="1"/>
  <c r="K205" i="1"/>
  <c r="M214" i="1"/>
  <c r="M216" i="1" s="1"/>
  <c r="J236" i="1"/>
  <c r="K233" i="1"/>
  <c r="O272" i="1"/>
  <c r="K62" i="1"/>
  <c r="H214" i="1"/>
  <c r="H216" i="1" s="1"/>
  <c r="L214" i="1"/>
  <c r="L216" i="1" s="1"/>
  <c r="L169" i="1"/>
  <c r="N169" i="1"/>
  <c r="K14" i="1"/>
  <c r="K15" i="1" s="1"/>
  <c r="H169" i="1"/>
  <c r="M169" i="1"/>
  <c r="K35" i="1"/>
  <c r="J169" i="1"/>
  <c r="K41" i="1"/>
  <c r="O47" i="1"/>
  <c r="O62" i="1"/>
  <c r="O65" i="1"/>
  <c r="O81" i="1"/>
  <c r="O89" i="1"/>
  <c r="O109" i="1"/>
  <c r="O137" i="1"/>
  <c r="O150" i="1"/>
  <c r="O162" i="1"/>
  <c r="N216" i="1"/>
  <c r="O194" i="1"/>
  <c r="I214" i="1"/>
  <c r="I216" i="1" s="1"/>
  <c r="L236" i="1"/>
  <c r="O233" i="1"/>
  <c r="O236" i="1" s="1"/>
  <c r="N268" i="1"/>
  <c r="I169" i="1"/>
  <c r="O35" i="1"/>
  <c r="K69" i="1"/>
  <c r="K89" i="1"/>
  <c r="K127" i="1"/>
  <c r="K131" i="1"/>
  <c r="K144" i="1"/>
  <c r="K150" i="1"/>
  <c r="K162" i="1"/>
  <c r="K274" i="1"/>
  <c r="J216" i="1"/>
  <c r="K194" i="1"/>
  <c r="K212" i="1"/>
  <c r="K225" i="1"/>
  <c r="H236" i="1"/>
  <c r="M236" i="1"/>
  <c r="K243" i="1"/>
  <c r="J268" i="1"/>
  <c r="K250" i="1"/>
  <c r="K255" i="1"/>
  <c r="K264" i="1"/>
  <c r="K10" i="1"/>
  <c r="O10" i="1"/>
  <c r="O14" i="1"/>
  <c r="O15" i="1" s="1"/>
  <c r="K175" i="1"/>
  <c r="O175" i="1"/>
  <c r="O243" i="1"/>
  <c r="O214" i="1" l="1"/>
  <c r="K169" i="1"/>
  <c r="M270" i="1"/>
  <c r="K236" i="1"/>
  <c r="O268" i="1"/>
  <c r="N270" i="1"/>
  <c r="K214" i="1"/>
  <c r="K216" i="1" s="1"/>
  <c r="K268" i="1"/>
  <c r="O169" i="1"/>
  <c r="L270" i="1"/>
  <c r="J270" i="1"/>
  <c r="I270" i="1"/>
  <c r="H270" i="1"/>
  <c r="O216" i="1"/>
  <c r="K270" i="1" l="1"/>
  <c r="O270" i="1"/>
</calcChain>
</file>

<file path=xl/sharedStrings.xml><?xml version="1.0" encoding="utf-8"?>
<sst xmlns="http://schemas.openxmlformats.org/spreadsheetml/2006/main" count="589" uniqueCount="377">
  <si>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</si>
  <si>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</si>
  <si>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</si>
  <si>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</si>
  <si>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</si>
  <si>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</si>
  <si>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</si>
  <si>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</si>
  <si>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</si>
  <si>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</si>
  <si>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</si>
  <si>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</si>
  <si>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</si>
  <si>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CET-ET-TP-RN-786100</t>
  </si>
  <si>
    <t>High</t>
  </si>
  <si>
    <t>Total Other Transmission</t>
  </si>
  <si>
    <t>08088</t>
  </si>
  <si>
    <t>Eldorado Substation (NU): Install facilities for a new 500 kV switchrack position to terminate the Eldorado-Harry Allen 500 kV Transmission Line.</t>
  </si>
  <si>
    <t>CET-ET-LG-AF-808800</t>
  </si>
  <si>
    <t>CET-ET-AF-CF-808800</t>
  </si>
  <si>
    <t>Harry Allen - Eldorado 500kV Transmission Line Project</t>
  </si>
  <si>
    <t>Total Added Facilities</t>
  </si>
  <si>
    <t>TSP Projects</t>
  </si>
  <si>
    <t>Johanna Substation: Equip New 220kV position with one 220kV Circuit Breaker and two 220kV Disconnects; Install a new 220/66 kV -280 MVA bank; Extend 66kV rack by installing a new 8 bay low profile bus, bus support structures, foundation, and bus perimeter</t>
  </si>
  <si>
    <t>CET-ET-LG-TS-776700</t>
  </si>
  <si>
    <t>Total TSP Projects</t>
  </si>
  <si>
    <t>Transmission Project Reliability</t>
  </si>
  <si>
    <t xml:space="preserve">Eldorado-Mohave Restoration Activities </t>
  </si>
  <si>
    <t>CET-ET-TP-RL-754703</t>
  </si>
  <si>
    <t>Inyokern Substation: Expand existing MEER at Inyokern Substation.</t>
  </si>
  <si>
    <t>CET-ET-TP-RL-772700</t>
  </si>
  <si>
    <t>Low</t>
  </si>
  <si>
    <t>CET-ET-TP-RL-772701</t>
  </si>
  <si>
    <t>Total Digital 395 Project: North-of-Kramer Area Telecom Network and RAS Upgrades</t>
  </si>
  <si>
    <t>CET-ET-TP-RN-776304</t>
  </si>
  <si>
    <t>CET-ET-TP-RN-776305</t>
  </si>
  <si>
    <t>CET-ET-TP-RN-776302</t>
  </si>
  <si>
    <t>CET-ET-TP-RN-776307</t>
  </si>
  <si>
    <t>Eldorado: Install equipment to support N-2 monitoring of Eldorado-Lugo 500kV and Lugo-Mohave 500kV lines.</t>
  </si>
  <si>
    <t>CET-ET-TP-RN-776308</t>
  </si>
  <si>
    <t>Total Lugo-Victorville 500 kV SPS</t>
  </si>
  <si>
    <t>07120</t>
  </si>
  <si>
    <t>CET-ET-TP-RL-712000</t>
  </si>
  <si>
    <t>CONTROL-SILVER PEAK "A" 55KV Install 11 sets of Remote Fault Indicators (RFIs)</t>
  </si>
  <si>
    <t>CET-ET-TP-RL-801900</t>
  </si>
  <si>
    <t>TD1269146</t>
  </si>
  <si>
    <t>CONTROL-SILVER PEAK "C" 55KV Install 11 sets of Remote Fault Indicators (RFIs)</t>
  </si>
  <si>
    <t>CET-ET-TP-RL-801902</t>
  </si>
  <si>
    <t>TD1269499</t>
  </si>
  <si>
    <t>Total Control-Silver Peak "A" Transmission Project</t>
  </si>
  <si>
    <t>CET-ET-TP-RL-711500</t>
  </si>
  <si>
    <t>CET-ET-TP-RN-722701</t>
  </si>
  <si>
    <t>Control: Install two N60 relays</t>
  </si>
  <si>
    <t>CET-ET-TP-RN-722700</t>
  </si>
  <si>
    <t>Total Casa Diablo IV Project Interconnection</t>
  </si>
  <si>
    <t>CET-ET-TP-RN-810701</t>
  </si>
  <si>
    <t>CET-ET-LG-AF-809000</t>
  </si>
  <si>
    <t>Eldorado Substation (Reliability Network Upgrades):
a. Install one (1) 220 kV transmission line position, which includes the following equipment:
i. Two (2) 220 kV circuit breakers.
ii. One (1) 220 kV group operated disconnect switch with grounding attachment.
iii. Three (3) 220 kV group operated disconnect switches.
iv. Fourteen (14) 220 kV bus support insulators.
v. Perform ground grid study.
vi. Ivanpah RAS:
1. Install two (2) G.E. N60 logic processing relays or equivalent successor to send tripping signals to the Large Generating Facility.
2. Perform RAS programming and testing to the new Ivanpah RAS relays.
vii. Lugo-Victorville RAS:
1. Install two (2) G.E. N60 logic processing relays or equivalent successor to send tripping signals to the Large Generating Facility.
2. Perform RAS programming and testing to the new Lugo-Victorville RAS relays.
b. Protection Relays: 
Two (2) local breaker failure backup relays
Power System Controls
i. Perform RAS programming and testing to the new Ivanpah RAS relays.
ii. Add points to the RTUs at the Participating TO-Owned Eldorado 220 kV Substation and the Large Generating Facility to support the Ivanpah RAS.
iii. Perform RAS programming and testing to the new Lugo-Victorville RAS relays.
iv. Add points to the RTUs at the Participating TO-Owned Eldorado 220 kV Substation and the Large Generating Facility to support the Lugo-Victorville RAS</t>
  </si>
  <si>
    <t>CET-ET-TP-RN-817100</t>
  </si>
  <si>
    <t xml:space="preserve">Colorado River Substation (RNU)
(i) Colorado River Substation.  
1. Engineer and construct one (1) 220 kV line position which includes the following equipment:
    a. Two (2) 220 kV circuit breakers;
    b. Three (3) 220 kV group operated disconnect switches;
    c. One (1) 220 kV group operated disconnect switch with grounding attachment; and 
    d. Fourteen (14) 220 kV bus support post insulators;
    e. One (1) ground grid study.
2. Protection Relays:
    a. Install two (2) local breaker failure backup (‘LBFB”) relays, GE C60 or equivalent models.
Colorado River Corridor centralized RAS (cRAS) – generator tripping infrastructure (RNU).
1. Colorado River Substation:
    a. Install two (2) G.E. N60 logic processing relays or equivalent successor, at the Participating TO’s Colorado River Substation and  to send additional tripping signals to the matching N60 relays or equivalent successor located at the Large Generating Facility to add the Large Generating Facility to the Colorado River Corridor centralized RAS.
    b. Perform centralized RAS programming and testing to the new centralized RAS relays.
    c. Perform one (1) relay coordination study and re-set/test protection relays to account for the interconnection of the Large Generating Facility.
</t>
  </si>
  <si>
    <t>CET-ET-TP-RN-820700</t>
  </si>
  <si>
    <t xml:space="preserve">Red Bluff Substation (RNU):
1.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2. Protection Relays:
    i. Install two (2) local breaker failure backup relays, GE C60 or equivalent successor.
3. Perform ground grid study
West of Colorado River centralized RAS (RNU):
1. Red Bluff Substation:
    i. Install two (2) GE N60 logic processing relays, or equivalent successor, at the Participating TO’s Red Bluff Substation and to send tripping signals to the matching N60 relays, or equivalent successor, located at the Large Generating Facility to add the Large Generating Facility to the West of Colorado River centralized RAS.
2. Telecommunications:
    i. Install required channel banks, cross connects, fiber optic cable, and associated equipment, supporting the centralized RAS requirements at the Participating TO’s Red Bluff Substation.
Add monitoring infrastructure to monitor the Red Bluff 2nd AA Bank (RNU):
1. Red Bluff Substation.
    i. Install two (2) GE N60 logic processing relays or equivalent successor for transmission line outage detection (Red Bluff 2nd AA bank)
2. Power System Control.
    i. Add points to the existing RTUs at Red Bluff Substation to support centralized RAS requirements.
3. Telecommunications.
    i. Install required channel banks, cross connects, and associated equipment (including terminal equipment) at Red Bluff Substation to support the monitoring centralized RAS requirements.
</t>
  </si>
  <si>
    <t>CET-ET-TP-RN-821401</t>
  </si>
  <si>
    <t>CET-ET-TP-RL-754600</t>
  </si>
  <si>
    <t>CET-ET-TP-RL-754601</t>
  </si>
  <si>
    <t>CET-ET-TP-RL-754604</t>
  </si>
  <si>
    <t>CET-ET-TP-RL-754607</t>
  </si>
  <si>
    <t>CET-ET-TP-RL-754608</t>
  </si>
  <si>
    <t>CET-ET-TP-RL-754609</t>
  </si>
  <si>
    <t>CET-ET-TP-RL-754610</t>
  </si>
  <si>
    <t>Total Eldorado-Lugo-Mohave (ELM) Series Cap Upgrades Project</t>
  </si>
  <si>
    <t>CET-ET-TP-RL-755505</t>
  </si>
  <si>
    <t>Total Mesa Substation Project</t>
  </si>
  <si>
    <t>CET-ET-TP-RL-755800</t>
  </si>
  <si>
    <t>CET-ET-TP-RL-755801</t>
  </si>
  <si>
    <t>Magunden-Springville No.1 &amp; No.2 Tower Replacement ("Lake Success Towers in Water")</t>
  </si>
  <si>
    <t>CET-ET-TP-RL-807709</t>
  </si>
  <si>
    <t>CET-ET-TP-RL-807706</t>
  </si>
  <si>
    <t>CET-ET-TP-RL-807710</t>
  </si>
  <si>
    <t>CET-ET-TP-RL-807713</t>
  </si>
  <si>
    <t>Antelope 230kV Circuit Breaker Replacement</t>
  </si>
  <si>
    <t>Vincent 230kV Circuit Breaker Replacement</t>
  </si>
  <si>
    <t>Vista 230kV Circuit Breaker Replacement</t>
  </si>
  <si>
    <t>Whirlwind 230kV Circuit Breaker Replacement</t>
  </si>
  <si>
    <t>Laguna Bell - Mesa No. 1 Transmission Line Rating Increase</t>
  </si>
  <si>
    <t>Laguna Bell Transmission Substation</t>
  </si>
  <si>
    <t>Total Annual Transmission Reliability Assessment 2016 - Protection Upgrades (ATRA)</t>
  </si>
  <si>
    <t>CET-ET-TP-RN-807800</t>
  </si>
  <si>
    <t>CET-ET-TP-RN-807801</t>
  </si>
  <si>
    <t>Antelope 2 Solar Project Reliability Network Upgrades at Antelope Substation</t>
  </si>
  <si>
    <t>CET-ET-TP-RN-808100</t>
  </si>
  <si>
    <t>CET-ET-TP-RN-808101</t>
  </si>
  <si>
    <t>Arlington Solar Project Reliability Network Upgrades at Colorado River Substation</t>
  </si>
  <si>
    <t>CET-ET-TP-RL-810400</t>
  </si>
  <si>
    <t xml:space="preserve">Pardee 230 kV:  Equip vacant Position 16E with two CBs rated at 4000A/63kA and four disconnects rated at 4000A for new Moorpark #4 line. </t>
  </si>
  <si>
    <t>CET-ET-TP-RL-810401</t>
  </si>
  <si>
    <t xml:space="preserve">New Moorpark-Pardee #4 230 kV line:  String roughly 25.5 mile section on vacant side of existing structures with 2B-1590. String roughly 6 miles of 1/2" EHS GW on existing structures.  </t>
  </si>
  <si>
    <t>CET-ET-TP-RL-810402</t>
  </si>
  <si>
    <t>Moorpark-Pardee No. 1: Relocate Moorpark - Pardee No. 1 230 kV transmission line to position 16E at Pardee Substation.</t>
  </si>
  <si>
    <t>CET-ET-TP-RL-810404</t>
  </si>
  <si>
    <t>Total Moorpark-Pardee 230 kV No. 4 Circuit Project</t>
  </si>
  <si>
    <t>CET-ET-TP-RN-707300</t>
  </si>
  <si>
    <t>CET-ET-TP-RN-809800</t>
  </si>
  <si>
    <t>CET-ET-TP-RN-810000</t>
  </si>
  <si>
    <t>CET-ET-TP-RN-819500</t>
  </si>
  <si>
    <t>CET-ET-TP-RL-819901</t>
  </si>
  <si>
    <t>Power System Control (RNU) - Expand CRAS RTUs at Red Bluff Substation to include points for status and alarms related to the new CRAS relays. Modify the CRAS program to support the additional relays.</t>
  </si>
  <si>
    <t>CET-ET-TP-RN-821400</t>
  </si>
  <si>
    <t>CET-ET-TP-RL-809101</t>
  </si>
  <si>
    <t>CET-ET-TP-RL-816300</t>
  </si>
  <si>
    <t>Red Bluff Substation (NU): Install the following additional equipment for a dedicated 220kV Line/Bank Position on a Breaker-and-a-Half Configuration to terminate the Almasol 220kV Gen Tie Line at an existing Bank Position:
"	One 220kV 3000A - 50kA Circuit Breaker
"	Two 220kV 3000A - 80kA Horizontal-Mounted Group-Operated Disconnect Switches
"	One Grounding Switch Attachment
"	2-1590KCMIL ACSR Conductors
"	One GE C60 Breaker Management Relays inside existing Control Room
"	Also remove 220kV Bus Supports with associated steel pedestals
Power Systems Controls: Expand the RTU at Red Bluff Substation to install additional points required for the Generation Tie-Line.</t>
  </si>
  <si>
    <t>CET-ET-TP-RN-705900</t>
  </si>
  <si>
    <t>CET-ET-TP-RN-820501</t>
  </si>
  <si>
    <t xml:space="preserve">Whirlwind Substation (NU): Install two GE N60 logic processing relays or equivalent successor to send tripping signals to the Large Generating Facility.
</t>
  </si>
  <si>
    <t>CET-ET-TP-RN-820502</t>
  </si>
  <si>
    <t>Bigbeau Project Reliability Network Upgrades</t>
  </si>
  <si>
    <t>CET-ET-TP-RN-821601</t>
  </si>
  <si>
    <t>CET-ET-TP-RN-822001</t>
  </si>
  <si>
    <t>CET-ET-TP-RN-822002</t>
  </si>
  <si>
    <t>CET-ET-TP-RN-822004</t>
  </si>
  <si>
    <t>CET-ET-TP-RN-822006</t>
  </si>
  <si>
    <t>Athos Power Plant Project Reliability Network Upgrades</t>
  </si>
  <si>
    <t>CET-ET-TP-RN-822700</t>
  </si>
  <si>
    <t>CET-ET-TP-RN-820100</t>
  </si>
  <si>
    <t>CET-ET-TP-RN-824100</t>
  </si>
  <si>
    <t>CET-ET-TP-RN-828500</t>
  </si>
  <si>
    <t xml:space="preserve">CET-ET-TP-RN-820400 </t>
  </si>
  <si>
    <t xml:space="preserve">CET-ET-TP-RN-820401 </t>
  </si>
  <si>
    <t xml:space="preserve">CET-ET-TP-RN-820402 </t>
  </si>
  <si>
    <t>Rabbitbrush Solar Project Reliability Network Upgrades</t>
  </si>
  <si>
    <t xml:space="preserve">CET-ET-TP-RN-822300 </t>
  </si>
  <si>
    <t>Tehachapi CRAS: i. Whirlwind Substation. Install two GE N60 logic processing relays or equivalent successor to send tripping signals to the Large Generating Facility.</t>
  </si>
  <si>
    <t xml:space="preserve">CET-ET-TP-RN-822301 </t>
  </si>
  <si>
    <t>Willy Interconnection at Whirlwind Substation</t>
  </si>
  <si>
    <t>CET-ET-TP-RN-823801</t>
  </si>
  <si>
    <t>CET-ET-TP-RN-823803</t>
  </si>
  <si>
    <t>CET-ET-TP-RN-823804</t>
  </si>
  <si>
    <t>CET-ET-TP-RN-823806</t>
  </si>
  <si>
    <t>Total Mountainview Generating Station Pmax Increase Project</t>
  </si>
  <si>
    <t>CET-ET-TP-RN-824600</t>
  </si>
  <si>
    <t>CET-ET-TP-RN-824601</t>
  </si>
  <si>
    <t>CET-ET-TP-RN-824602</t>
  </si>
  <si>
    <t>CET-ET-TP-RN-824603</t>
  </si>
  <si>
    <t>CET-ET-TP-RN-824604</t>
  </si>
  <si>
    <t xml:space="preserve">Baldy Mesa Project Reliability Network Upgrades </t>
  </si>
  <si>
    <t>CET-ET-TP-RN-829803</t>
  </si>
  <si>
    <t xml:space="preserve">Tehachapi centralized RAS – generator addition i. Windhub Substation. Install two (2) GE N60 logic processing relays or equivalent successor to send tripping signals to the Large Generating Facility. </t>
  </si>
  <si>
    <t>CET-ET-TP-RN-829800</t>
  </si>
  <si>
    <t>CET-ET-TP-RN-829801</t>
  </si>
  <si>
    <t>CET-ET-TP-RN-829802</t>
  </si>
  <si>
    <t>Bellefield Solar Farm Reliability Network Upgrades</t>
  </si>
  <si>
    <t xml:space="preserve">Pardee Substation
Upgrade 220kV Position 17 CB's (#4172, 5172, 6172) and Position 19 CB's (#4192, 5192, 6192) and associated equipment. </t>
  </si>
  <si>
    <t>CET-ET-TP-RL-829400</t>
  </si>
  <si>
    <t>Pardee-Sylmar 220kV Transmission Line [North Coast Grid ET-00664-04601]: 
Replace one structure with a 15’ taller tower (M0-T2), including new foundations, in order to mitigate line clearance issues.</t>
  </si>
  <si>
    <t>CET-ET-TP-RL-829401</t>
  </si>
  <si>
    <t>Pardee-Sylmar 220kV Transmission Line [Metro West Grid ET-00664-04645]: 
Raise four towers by 15’ (M9-T3, M9-T4, M10-T1, M10-T2) in order to mitigate line clearance issues.
Note: Scope will also include lowering one subtrans/distribution crossing (between M10-T3 to M10-T4), which may be separated into a new element at a future point in time.</t>
  </si>
  <si>
    <t>CET-ET-TP-RL-829402</t>
  </si>
  <si>
    <t>Sylmar Substation (Work to be paid for by SCE but performed by LADWP): Upgrade 220kV Position E8 CB's</t>
  </si>
  <si>
    <t>Pardee-Sylmar No. 1 and No. 2 230kV Line Rating Increase Project</t>
  </si>
  <si>
    <t>Tehachapi CRAS – Monitoring infrastructure
i.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</si>
  <si>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CET-ET-TP-RN-835500</t>
  </si>
  <si>
    <t>Tehachapi CRAS – Monitoring infrastructure
ii.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</si>
  <si>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CET-ET-TP-RN-835502</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</si>
  <si>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</si>
  <si>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CET-ET-TP-RN-835503</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</si>
  <si>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</si>
  <si>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CET-ET-TP-RN-835504</t>
  </si>
  <si>
    <t>TOT909-Q1631 -Glenfeliz Solar Farm</t>
  </si>
  <si>
    <t xml:space="preserve">Eldorado Substation IF (RNU) Sloan Canyon 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</si>
  <si>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</si>
  <si>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Eldorado RNU (IF)
a. Install two (2) GE N60 logic processing relays (two relays total) or equivalent successor for logic processing and sending generation trip signals to the Generating Facility
Eldorado (PSC)
a. Perform RAS programming and testing to the new RAS relays at Eldorado Substation.
b. Add points to the RTUs at Eldorado Substation and the Interconnection Customer’s Generating Facility.
</t>
  </si>
  <si>
    <t>CET-ET-TP-RN-835801</t>
  </si>
  <si>
    <t xml:space="preserve">TOT796/Q1341, Yellow Pine 2, LLC, Install Reliability Network Upgrades Eldorado 500/220kV (T)7588
</t>
  </si>
  <si>
    <t>Total Transmission Project Reliability</t>
  </si>
  <si>
    <t>Infrastructure Replacement</t>
  </si>
  <si>
    <t>Sylmar Convertor Station: Misc Cap</t>
  </si>
  <si>
    <t>CET-OT-OT-ME-313800</t>
  </si>
  <si>
    <t>Blanket Specifics</t>
  </si>
  <si>
    <t>04651</t>
  </si>
  <si>
    <t>Palo Verde Switchrack: Misc Cap</t>
  </si>
  <si>
    <t>CET-OT-OT-ME-465100</t>
  </si>
  <si>
    <t>Total LADWP/Palo Verde - WORK PERFORMED BY OPERATING AGENT</t>
  </si>
  <si>
    <t>Replace Bulk Power Circuit Breakers (220kV and Above)</t>
  </si>
  <si>
    <t>CET-ET-IR-CB-421100</t>
  </si>
  <si>
    <t>Non-Bulk Relay Replacement Program ("SRRP")</t>
  </si>
  <si>
    <t>CET-ET-IR-RP-434301</t>
  </si>
  <si>
    <t>Substation Miscellaneous Equipment Additions &amp; Betterment</t>
  </si>
  <si>
    <t>CET-ET-IR-ME-475600</t>
  </si>
  <si>
    <t>Replace SAS Infrastructure (FERC)</t>
  </si>
  <si>
    <t>CET-ET-IR-RP-483701</t>
  </si>
  <si>
    <t xml:space="preserve">Bulk Power 500kV &amp; 220kV Line Relay Replacement </t>
  </si>
  <si>
    <t>CET-ET-IR-RP-508900</t>
  </si>
  <si>
    <t>Substation Transformer Bank Replacement Program (AA-Bank &amp; A-Bank)</t>
  </si>
  <si>
    <t>CET-ET-IR-TB-521001</t>
  </si>
  <si>
    <t>On-line Dissolved Gas Analysis of Bulk Power Transformer Banks</t>
  </si>
  <si>
    <t>CET-ET-IR-ME-619700</t>
  </si>
  <si>
    <t>Substation Switchrack Rebuilds (FERC)</t>
  </si>
  <si>
    <t>CET-ET-IR-RB-771301</t>
  </si>
  <si>
    <t>Substation Batteries &amp; Chargers (FERC)</t>
  </si>
  <si>
    <t>CET-ET-IR-ME-771601</t>
  </si>
  <si>
    <t>Devers: Substation Maintenance and Test Building Improvements program</t>
  </si>
  <si>
    <t>COS-00-RE-AD-SR0004</t>
  </si>
  <si>
    <t>Total Substation Maintenance and Test Building Improvements Program</t>
  </si>
  <si>
    <t>Substation Facility Capital Maintenance</t>
  </si>
  <si>
    <t>COS-00-RE-MA-NE7637</t>
  </si>
  <si>
    <t>Seismic Program - Trans Subs (FERC)</t>
  </si>
  <si>
    <t>COS-00-SP-TD-000000</t>
  </si>
  <si>
    <t>Seismic Program - Trans Lines</t>
  </si>
  <si>
    <t>COS-00-SP-TD-000002</t>
  </si>
  <si>
    <t>07392</t>
  </si>
  <si>
    <t xml:space="preserve">Seismic Assessment and Mitigation Program for Transmission Assets </t>
  </si>
  <si>
    <t>Physical Security Enhancement Programs:</t>
  </si>
  <si>
    <t>07949</t>
  </si>
  <si>
    <t>Protection of Grid Infrastructure Assets (formerly, Physical Security Systems - Electric Facilities)</t>
  </si>
  <si>
    <t>COS-00-CS-CS-745400</t>
  </si>
  <si>
    <t>Substation Fence/Gate (Cu Theft) (aka, Security Fence and Lights Upgrade) (FERC)</t>
  </si>
  <si>
    <t>CET-ET-IR-ME-757301</t>
  </si>
  <si>
    <t>220/66 kV (ES-5050): NERC CIP-14 Physical Security Enhancements</t>
  </si>
  <si>
    <t>CET-ET-IR-ME-782002</t>
  </si>
  <si>
    <t>500/230 kV (ES-5054): NERC CIP-14 Physical Security Enhancements</t>
  </si>
  <si>
    <t>CET-ET-IR-ME-782005</t>
  </si>
  <si>
    <t>500/230 kV (ES-5090): NERC CIP-14 Physical Security Enhancements</t>
  </si>
  <si>
    <t>CET-ET-IR-ME-782008</t>
  </si>
  <si>
    <t>500/230 kV (ES-5061): NERC CIP-14 Physical Security Enhancements</t>
  </si>
  <si>
    <t>CET-ET-IR-ME-782009</t>
  </si>
  <si>
    <t>Substation Physical Security Enhancements Project</t>
  </si>
  <si>
    <t>08042</t>
  </si>
  <si>
    <t>500/230 kV (ES-5067): Physical Security Tier 2</t>
  </si>
  <si>
    <t>CET-ET-IR-ME-804200</t>
  </si>
  <si>
    <t>500/230 kV (ES-5047): Physical Security Tier 2</t>
  </si>
  <si>
    <t>CET-ET-IR-ME-804202</t>
  </si>
  <si>
    <t>500/230 kV (ES-8060): Physical Security Tier 2</t>
  </si>
  <si>
    <t>CET-ET-IR-ME-804203</t>
  </si>
  <si>
    <t>500/230 kV (ES-5079): Physical Security Tier 2</t>
  </si>
  <si>
    <t>CET-ET-IR-ME-804204</t>
  </si>
  <si>
    <t>500/230 kV (ES-5070): Physical Security Tier 2</t>
  </si>
  <si>
    <t>Physical Security Projects (Tiers 2 &amp; 3)</t>
  </si>
  <si>
    <t>Total Physical Security Enhancement Programs</t>
  </si>
  <si>
    <t>Total Infrastructure Replacement</t>
  </si>
  <si>
    <t>Grid Applications</t>
  </si>
  <si>
    <t>El Nido Substation- CRAS Relays and Network Gear</t>
  </si>
  <si>
    <t>CET-ET-GA-CR-827800</t>
  </si>
  <si>
    <t>El Segundo Substation- CRAS Relays &amp; Network Gear: DISC &amp; remove existing El Nido/El Segundo CRAS</t>
  </si>
  <si>
    <t>CET-ET-GA-CR-827801</t>
  </si>
  <si>
    <t>La Cienega Substation- CRAS Relays &amp; Network Gear: DISC &amp; remove existing El Nido/El Segundo CRAS</t>
  </si>
  <si>
    <t>CET-ET-GA-CR-827802</t>
  </si>
  <si>
    <t>La Fresa Substation-CRAS Relays &amp; Network Gear La Fresa Substation: DISC &amp; remove existing El Nido</t>
  </si>
  <si>
    <t>CET-ET-GA-CR-827803</t>
  </si>
  <si>
    <t>El Nido/El Segundo CRAS RGOOSE (Routable Generic Object Oriented Substation Environment) Conversion</t>
  </si>
  <si>
    <t>Colorado River Substation (Q1402 Atlas Solar Tripping):Install ten (10) GE N60 logic processing relays or equivalent successor to send tripping signals to the Large 
Generating Facility.</t>
  </si>
  <si>
    <t>CET-ET-GA-CR-828403</t>
  </si>
  <si>
    <t>Colorado River Substation (Removal CRC RAS)</t>
  </si>
  <si>
    <t>CET-ET-GA-CR-828402</t>
  </si>
  <si>
    <t>CET-ET-GA-CR-828401</t>
  </si>
  <si>
    <t>CET-ET-GA-CR-828407</t>
  </si>
  <si>
    <t>West of Colorado River CRAS Inland/Devers Extension</t>
  </si>
  <si>
    <t>VARIOUS: INSTALL PHASOR MEASUREMENT SYSTEM</t>
  </si>
  <si>
    <t>CET-ET-GA-EM-644600</t>
  </si>
  <si>
    <t>Total Grid Apps</t>
  </si>
  <si>
    <t>PWRD Blankets</t>
  </si>
  <si>
    <t>03363</t>
  </si>
  <si>
    <t>Substation Planned Maintenance Replacements</t>
  </si>
  <si>
    <t>CET-PD-IR-SP-SUBSNW</t>
  </si>
  <si>
    <t>Substation Unplanned Maintenance Replacements</t>
  </si>
  <si>
    <t>CET-PD-BM-SU-SUBSNW</t>
  </si>
  <si>
    <t>Substation - Storm</t>
  </si>
  <si>
    <t>CET-PD-ST-SS-SUBSNW</t>
  </si>
  <si>
    <t>Substation Maintenance, Breakdown, &amp; Storm</t>
  </si>
  <si>
    <t>Transmission Maintenance Planned - Overhead Conductor</t>
  </si>
  <si>
    <t>CET-PD-IR-TP</t>
  </si>
  <si>
    <t>Transmission Maintenance Planned - Pole Replacement</t>
  </si>
  <si>
    <t>CET-PD-IR-TP-789100</t>
  </si>
  <si>
    <t>03364</t>
  </si>
  <si>
    <t>Transmission Breakdown Maintenance Unplanned</t>
  </si>
  <si>
    <t>CET-PD-BM-TU-TRSJAC</t>
  </si>
  <si>
    <t>Transmission Tower Corrosion Program</t>
  </si>
  <si>
    <t>CET-PD-IR-TS-TRSJAC</t>
  </si>
  <si>
    <t>Transmission Grid-Based Maintenance</t>
  </si>
  <si>
    <t>CET-PD-IR-TG-TRSJAC</t>
  </si>
  <si>
    <t>Transmission Maintenance &amp; Breakdown Maintenance</t>
  </si>
  <si>
    <t>Transmission Deteriorated Pole Repl &amp; Restoration</t>
  </si>
  <si>
    <t>CET-PD-IR-TR-TRSJAC</t>
  </si>
  <si>
    <t xml:space="preserve">Pole Loading Transmission Pole Replacements </t>
  </si>
  <si>
    <t>CET-PD-IR-PT-TRSJAC</t>
  </si>
  <si>
    <t>Steel Stub Pole Remediation (Trans)</t>
  </si>
  <si>
    <t>CET-PD-OT-SF-TRORAN</t>
  </si>
  <si>
    <t>Transmission Poles (Pole Loading  &amp; Deteriorated Pole Programs)</t>
  </si>
  <si>
    <t>Transmission Line Rating Remediation (Exempt from Licensing)</t>
  </si>
  <si>
    <t>CET-PD-OT-PJ-729801</t>
  </si>
  <si>
    <t>Critical Infrastructure Spares - FERC Spare Transformer Equipment Program (STEP)/Emergency</t>
  </si>
  <si>
    <t>CET-PD-CI-CI-CRINSP</t>
  </si>
  <si>
    <t>03367</t>
  </si>
  <si>
    <t>Substation - Claim</t>
  </si>
  <si>
    <t>CET-PD-CL-SC-SUBSNW</t>
  </si>
  <si>
    <t>Transmission - Claim</t>
  </si>
  <si>
    <t>CET-PD-CL-TC-TRSJAC</t>
  </si>
  <si>
    <t>Transmission - Storm</t>
  </si>
  <si>
    <t>CET-PD-ST-TS-TRSJAC</t>
  </si>
  <si>
    <t>RE Erosion Control CEMA Creek Fire</t>
  </si>
  <si>
    <t>CET-OT-CM-ST-CEMAST</t>
  </si>
  <si>
    <t>Transmission Storm &amp; Claims</t>
  </si>
  <si>
    <t>08224</t>
  </si>
  <si>
    <t>Transmission Enhanced Overhead Inspections (EOI) Capital Remediations</t>
  </si>
  <si>
    <t>CET-PD-WM-TP-822400</t>
  </si>
  <si>
    <t>Total PWRD Blankets</t>
  </si>
  <si>
    <t>Total Non-Incentive Transmission Projects</t>
  </si>
  <si>
    <t>Total Forecast Specific Project Expenditures (Closing by December 2023)</t>
  </si>
  <si>
    <t>Total Forecast Blanket Expenditures (Closing by December 2023)</t>
  </si>
  <si>
    <t>Colorado River 500/220kV Substation (NU): Terminate the Centipede-Colorado River 220kV T/L at Colorado River Sub position 1. Install the following equipment for a dedicated 220kV double breaker line position on a breaker-and-a-half configuration.</t>
  </si>
  <si>
    <t>Harry Allen - Eldorado T/L: Install one span from the SCE dead end rack to the Connecting Last Additional Tower.</t>
  </si>
  <si>
    <t>Control Substation: Install 12 N60 relays, one satellite clock, and two ethernet switches in the existing MEER at Control Substation.</t>
  </si>
  <si>
    <t>Eldorado-Lugo 500 kV line: CA side - Install 85 miles of new OPGW between CA/NV border and Pisgah Substation.</t>
  </si>
  <si>
    <t>Eldorado-Lugo 500 kV line: NV Side -Install 2 miles of new OPGW between CA/NV border and MI52-T2.</t>
  </si>
  <si>
    <t>Mohave 500 kV: Install two (2) N60 relays Install one (1) ethernet switch Install one (1) satellite switch 1PSC- RTU Point additions at Mohave substation.</t>
  </si>
  <si>
    <t>Lugo Sub: Install new control cables, update station drawings, and modify settings on existing N60 relays to accommodate monitoring of Lugo-Mohave 500kV line.</t>
  </si>
  <si>
    <t>Chino Sub: equip the No.1A 220kV A-Bank positions with circuit breakers. Equip the Mira Loma No. 1 220kV line position with circuit breakers. Install new 220/66kV MEER (including relays). Install new 12kV MEER (including relays)</t>
  </si>
  <si>
    <t>Johanna: Install double breakers on 3A+4A.</t>
  </si>
  <si>
    <t>Inyo Substation: Replace Inyo phase shifter and new hybrid circuit breaker. Install 2 pairs of protection relays.</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</si>
  <si>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</si>
  <si>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Eldorado Substation (NU): install the following equipment on a dedicated 220kV double breaker line position (position 25) at the Eldorado Sub to terminate the Eldorado-Sloan Canyon 220kV T/L.</t>
  </si>
  <si>
    <r>
      <t>(</t>
    </r>
    <r>
      <rPr>
        <u/>
        <sz val="10"/>
        <rFont val="Arial"/>
        <family val="2"/>
      </rPr>
      <t>Remova</t>
    </r>
    <r>
      <rPr>
        <sz val="10"/>
        <rFont val="Arial"/>
        <family val="2"/>
      </rPr>
      <t>l/Expense) Eldorado Sub: Upgrade Terminal Equipment and Series Capacitors on Eldorado-Lugo 500kV T/L.</t>
    </r>
  </si>
  <si>
    <r>
      <t>(</t>
    </r>
    <r>
      <rPr>
        <u/>
        <sz val="10"/>
        <rFont val="Arial"/>
        <family val="2"/>
      </rPr>
      <t>Removal</t>
    </r>
    <r>
      <rPr>
        <sz val="10"/>
        <rFont val="Arial"/>
        <family val="2"/>
      </rPr>
      <t>/Expense) Lugo Sub: Upgrade Terminal Equipment and Series Capacitors on Eldorado-Lugo 500kV T/L.</t>
    </r>
  </si>
  <si>
    <r>
      <t>(</t>
    </r>
    <r>
      <rPr>
        <u/>
        <sz val="10"/>
        <rFont val="Arial"/>
        <family val="2"/>
      </rPr>
      <t>Removal</t>
    </r>
    <r>
      <rPr>
        <sz val="10"/>
        <rFont val="Arial"/>
        <family val="2"/>
      </rPr>
      <t>/Expense) Mohave Sub: Install Series Capes.</t>
    </r>
  </si>
  <si>
    <r>
      <t>(</t>
    </r>
    <r>
      <rPr>
        <u/>
        <sz val="10"/>
        <rFont val="Arial"/>
        <family val="2"/>
      </rPr>
      <t>Removal</t>
    </r>
    <r>
      <rPr>
        <sz val="10"/>
        <rFont val="Arial"/>
        <family val="2"/>
      </rPr>
      <t>/Expense) E-M: Install OPGW, Splice Fiber, and clear Infractions on the Eldorado-Mohave 500 kV T/L.</t>
    </r>
  </si>
  <si>
    <r>
      <t>(</t>
    </r>
    <r>
      <rPr>
        <u/>
        <sz val="10"/>
        <rFont val="Arial"/>
        <family val="2"/>
      </rPr>
      <t>Removal</t>
    </r>
    <r>
      <rPr>
        <sz val="10"/>
        <rFont val="Arial"/>
        <family val="2"/>
      </rPr>
      <t>/Expense) L-M (CA): Install OPGW, Splice Fiber, and clear Infractions on the Lugo-Mohave 500 kV T/L (CA).</t>
    </r>
  </si>
  <si>
    <r>
      <t>(</t>
    </r>
    <r>
      <rPr>
        <u/>
        <sz val="10"/>
        <rFont val="Arial"/>
        <family val="2"/>
      </rPr>
      <t>Removal</t>
    </r>
    <r>
      <rPr>
        <sz val="10"/>
        <rFont val="Arial"/>
        <family val="2"/>
      </rPr>
      <t>/Expense) L-M (NV): Install OPGW, Splice Fiber, and clear Infractions on the Lugo-Mohave 500 kV T/L (NV).</t>
    </r>
  </si>
  <si>
    <r>
      <t>(</t>
    </r>
    <r>
      <rPr>
        <u/>
        <sz val="10"/>
        <rFont val="Arial"/>
        <family val="2"/>
      </rPr>
      <t>Removal</t>
    </r>
    <r>
      <rPr>
        <sz val="10"/>
        <rFont val="Arial"/>
        <family val="2"/>
      </rPr>
      <t>/Expense) Eldorado-Lugo: Correct GO-95 Infractions on the Eldorado-Lugo 500 kV T/L.</t>
    </r>
  </si>
  <si>
    <r>
      <t xml:space="preserve">Mesa: </t>
    </r>
    <r>
      <rPr>
        <u/>
        <sz val="10"/>
        <rFont val="Arial"/>
        <family val="2"/>
      </rPr>
      <t>Remove</t>
    </r>
    <r>
      <rPr>
        <sz val="10"/>
        <rFont val="Arial"/>
        <family val="2"/>
      </rPr>
      <t xml:space="preserve"> 230/66/16kV switchracks &amp; equipment, substructures, and foundations.</t>
    </r>
  </si>
  <si>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</si>
  <si>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</si>
  <si>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Inyokern 115 kV Relay Upgrades for ATRA</t>
  </si>
  <si>
    <t>Control 115 kV CBs and MEER for ATRA</t>
  </si>
  <si>
    <t>Kramer 115 kV Relay Upgrades for ATRA</t>
  </si>
  <si>
    <t>Tortilla 115 kV CBs nand MEER for ATRA</t>
  </si>
  <si>
    <t>Antelope (RNU): Install two N60 relays.</t>
  </si>
  <si>
    <t>Antelope Sub (RNU) - Power System Control. i. Expand existing RTU at SCE Antelope Substation and the generation facility to include points for status and alarms related to the new RAS relays ii. Modify the programs for the Tehachapi RAS. iii. Point additions to the existing RTU at SCE Antelope Substation for new protection relay status/alarm/control.</t>
  </si>
  <si>
    <t>Colorado River Sub (RNU): 1. Install one 220kV line position which includes the following equipment: two 220kV circuit breakers, one 220kV group operated disconnect switch with grounding attachment, three 220kV group operated disconnect switches, fourteen (14) 220kV bus support post insulators. 2. Install two (2) local breaker failure backup relays, GE C60 or equivalent successor.</t>
  </si>
  <si>
    <t>Colorado River Sub (RNU) - Install two GE N60 logic processing relays or equivalent successor to send tripping signals to the matching N60 relays located at the Large Generating Facility to add the Large Generating Facility to the Colorado River Corridor RAS.</t>
  </si>
  <si>
    <t>Moorpark 230 kV Switchrack: Relocate the Ormond Beach No. 3 &amp; 4 lines into positions 10N &amp; 11N. Relocate Santa Clara No. 1 &amp; 2 lines into position 12N &amp; 13N. Equip Position 10 with two (2) new 230 kV CBs rated at 4000A/63kA and four (4) new disconnects rated at 4000A. In Position 12, remove and install one (1) new 220kV CB rated at 4000A, 63kA (CB No. 55). Terminate new Pardee #4 line in Position 12S.</t>
  </si>
  <si>
    <t>Red Bluff RNU: Install 220kV line position.</t>
  </si>
  <si>
    <t>Calcite Substation (RNU)- Engineer and construct one (1) 230 kV line position, which will include the following elements: -Two (2) 230 kV circuit breakers. -Three (3) 230 kV group operated disconnect switches. -One (1) 230 kV group operated disconnect switch with grounding attachment. -Fourteen (14) 220 kV post insulators. -Local breaker failure backup relays, General Electric C60.</t>
  </si>
  <si>
    <t>Whirlwind Substation (NU): a. Utilize the shared 230 kV position at Whirlwind Substation to terminate the Rattlesnake-Whirlwind 220kV Transmission Line.</t>
  </si>
  <si>
    <t>Devers Substation (RNU):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b. Protection Relays: i. Install two (2) local breaker failure backup relays, GE C60 or equivalent successor.</t>
  </si>
  <si>
    <t>Windhub Substation (RNU) a. Install one (1) 220 kV transmission line position which includes the following equipment: (i) Two (2) 220 kV circuit breakers. (ii) Four (4) sets of 220 kV group-operated disconnect switches. b. Install the following protection relays: (i) Two (2) local breaker failure backup relays.</t>
  </si>
  <si>
    <t>Springville Sub: Reconnect Big Creek 4 currents and bpallets to relays 37-1A and 37-1B.</t>
  </si>
  <si>
    <t>Red Bluff 2nd 500/230 kV AA Bank (Deliverability Network Upgrade).</t>
  </si>
  <si>
    <t>Whirlwind Substation: Install two GE N60 logic processing relays or equivalent successor to send tripping signals to the Large Generating Facility.
iii. Power System Controls.
1. Add points to the RTUs at Whirlwind Substation.
2. Modify the existing RAS program to support the additional relays.</t>
  </si>
  <si>
    <t>Colorado River Substation (RNU): a.Install one 230 kV line position, which includes the following equipment:   i. Two 230 kV circuit breakers. ii. One 230 kV group operated disconnect switch with grounding attachment. iii. Three 230 kV group operated disconnect switches.  iv. Fourteen 230 kV bus support post insulators.</t>
  </si>
  <si>
    <t>Valley Sub (RNU):Add relays/points.</t>
  </si>
  <si>
    <t>Serrano Sub (RNU): Install relays/add points.</t>
  </si>
  <si>
    <t>Red Bluff Sub:Install line/relays/add points.</t>
  </si>
  <si>
    <t>Etiwanda Sub:Install relays/Add points.</t>
  </si>
  <si>
    <t>Victor (RNU) - Install two GE N60 relays.</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</si>
  <si>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</si>
  <si>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Coolwater 220kV Substation (RNU)-Add Project to North of Lugo Centralized RAS – Install two N60 Relays.</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</si>
  <si>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</si>
  <si>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Whirlwind AA-Bank RAS. i. Whirlwind Substation: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 ii. Telecommunication. Install required channel bank, fiber optic cable, and associated equipment (including terminal equipment), supporting the Whirlwind AA-Bank RAS requirements at Rattlesnake switchyard and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t>
  </si>
  <si>
    <t xml:space="preserve">Tehachapi C-RAS. i. Whirlwind Substation. Install two GE N60 logic processing relays or equivalent successor to send tripping signals to the matching N60 relays located at the Large Generating Facility for loss of Northern Area 500 kV transmission  lines to add the Large Generating Facility to the Tehachapi CRAS.
Telecommunication. Install required channel bank, fiber optic cable, and associated equipment (including terminal equipment), supporting the Tehachapi CRAS requirements at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 </t>
  </si>
  <si>
    <t>Whirlwind Sub: Modify the programs to add the Large Generating Facility to the Whirlwind AA-Bank RAS.
Expand existing RTU at Whirlwind Substation to include points for status and alarms related to the new Whirlwind AA-Bank RAS relays required to add the Large Generating Facility to Whirlwind RAS. Expand existing RTU at Whirlwind Substation to include points for status and alarms related to the new Tehachapi CRAS relays required to add the Large Generating Facility to the Tehachapi CRAS.</t>
  </si>
  <si>
    <t>Whirlwind AA Bank Centralized RAS. i. Whirlwind Substation.  Utilize two GE N60 logic processing relays or equivalent successor, identified under Section 2(b)(i)1.b.i of this Appendix A, to send tripping signals to the Large Generating Facility.</t>
  </si>
  <si>
    <t>Valley Substation: West or Colorado River CRAS Inland/Devers Extension –Monitoring Infrastructure. 1. successor for transmission line outage detection. 2. Install one (1) Ethernet switch. 3. Install one (1) satellite clock. 4. Power System Controls. a. Perform RAS programming and testing to the new RAS relays. b. Add points to the RTUs at Valley Substation.</t>
  </si>
  <si>
    <t>San Bernardino Substation: West or Colorado River CRAS Inland/Devers Extension –Monitoring Infrastructure. 1. Install two (2) G.E. N60 logic processing relays or equivalent successor for transmission line outage detection. 2. Install one (1) Ethernet switch. 3. Install one satellite clock.
Power System Controls. a. Perform RAS programming and testing to the new RAS relays. b. Add points to the RTUs at San Bernardino Substation"</t>
  </si>
  <si>
    <t>San Bernardino Substation: West of Colorado River CRAS – Devers Extension – generation addition. 1. Install four (4) G.E. N60 logic processing relays or equivalent successor to send tripping signals to the Large Generating Facility associated with the West of Colorado River CRAS-Devers Extention-Generation Addition.</t>
  </si>
  <si>
    <t>Etiwanda Substation: West or Colorado River CRAS Inland/Devers Extension –Monitoring Infrastructure. 1. Install two (2) G.E. N60 logic processing relays or equivalent successor for transmission line outage detection. 2. Install one (1) Ethernet switch. 3. Install one (1) satellite clock.</t>
  </si>
  <si>
    <t>Victor Substation- North of Lugo CRAS –Monitoring infrastructure i. Install four (4) GE N60 logic processing relays or equivalent successor for transmission line outage detection. ii. Install one (1) SEL-2407 satellite clock. iii. Install two (2) GE D400 Gateways</t>
  </si>
  <si>
    <t>Lugo Substation- North of Lugo CRAS –Monitoring infrastructure i. Install four (4) GE N60 logic processing relays or equivalent successor for AA bank outage detection. ii. Install one (1) SEL-2407 satellite clock. iii. Install two (2) GE D400 Gateways</t>
  </si>
  <si>
    <t>Kramer Substation- North of Lugo CRAS –Monitoring infrastructure Install two (2) GE N60 logic processing relays to send tripping signals to the Large Generating Facility. Power System Controls. i. Perform CRAS programming and testing to the new CRAS relays. ii. Add Points to the RTUs</t>
  </si>
  <si>
    <t>Roadway Substation 115/33 North of Lugo CRAS – generator addition. (a) Roadway Substation. Install two (2) GE N60 logic processing relays to send tripping signals to the Large Generating Facility. Power System Controls. i. Perform CRAS programming and testing to the new CRAS relays. ii. Add Points to the RTUs at Roadway Substation. i. Install two (2) GE N60 logic processing relays or equivalent successor for transmission line outage detection. ii. Install two (2) GE N60 logic processing relays or equivalent successor for circuit breaker monitoring. iii. Install one (1) SEL-2407 satellite clock. iv. Install two (2) GE D400 Gateways. Add Points to the RTUs at Roadway Substation.</t>
  </si>
  <si>
    <t>Roadway Substation– generator addition. Mojave Desert RAS. Install two (2) GE N60 logic processing relays to send tripping signals to the Large Generating Facility. Power Systems Controls. Perform RAS programming and testing to the new RAS relays. Add points to the RTU at Roadway Substation and the Interconnection Customer's Large Generating Facility.</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</si>
  <si>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</si>
  <si>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Windhub AA Bank centralized RAS – monitoring infrastructure i. Windhub Substation. 1. Install eight (8) GE N60 logic processing relays or equivalent successor to monitor and send tripping signals to the generating
facilities. 2. Install two (2) Ethernet switches. 3. Install one (1) satellite clock.
ii. Power System Controls. 1. Modify the existing RAS program to support the additional relays. 2. Install two (2) RTUs for monitoring of affected lines. iii. Corporate Security. Install corporate security approved cabinets/cameras/other security measures to monitor and protect Participating TO’s assets, per compliance standards, at Windhub Substation.</t>
  </si>
  <si>
    <t>Windhub AA Bank centralized RAS – generation addition i. Windhub Substation. Install two (2) GE N60 logic processing relays or equivalent successor to send tripping signals to the Large Generating Facility.
Power System Controls. 1. Perform RAS programming and testing to the new RAS relays for the tripping signals. 2. Add points to the RTU at Windhub Substation for the tripping signals.</t>
  </si>
  <si>
    <t>Vista Sub: Install relays/Add points. Vista Substation (RNU): a. Install four (4)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d. Install one (1) new standard pre-fabricated drop-in MEER. e. Perform Ground Grid Study.Power System Control Add points to the RTUs at Vista Substation and the Large Generating Facility to support the West of Colorado River CRAS Inland/Devers extension.</t>
  </si>
  <si>
    <t>San Bernardino Sub:Install relays/add points
San Bernardino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San Bernardino
Substation and the Large Generating Facility
to support the West of Colorado River CRAS
Inland/Devers extension.
PIN 8220</t>
  </si>
  <si>
    <t>Mira Loma Sub:Add relays/add points
Mira Loma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Mira Loma Substation and the Large Generating
Facility to support the West of Colorado River CRAS Inland/Devers
extension.
PIN 8220</t>
  </si>
  <si>
    <t>Devers Sub:Install relays/add points
Devers Substation (RNU):
a. Install two (2) G.E. logic processing relays
or equivalent successor for transmission line
outage detection associated with the West of
Colorado River CRAS expansion.
Power System Control
Add points to the RTUs at Devers Substation
and the Large Generating Facility to support
the West of Colorado River CRAS expansion.
PIN 8220</t>
  </si>
  <si>
    <t>CET-ET-TP-RL-807701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</si>
</sst>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Red]\(0\)"/>
    <numFmt numFmtId="165" formatCode="_(* #,##0_);_(* \(#,##0\);_(* &quot;-&quot;??_);_(@_)"/>
    <numFmt numFmtId="166" formatCode="[$-409]mmm\-yy;@"/>
    <numFmt numFmtId="167" formatCode="0####"/>
  </numFmts>
  <fonts count="11" x14ac:knownFonts="1">
    <font>
      <sz val="10"/>
      <name val="Arial"/>
      <family val="2"/>
    </font>
    <font>
      <sz val="10"/>
      <name val="Arial"/>
      <family val="2"/>
    </font>
    <font>
      <sz val="16"/>
      <name val="Arial"/>
      <family val="2"/>
    </font>
    <font>
      <i/>
      <sz val="10"/>
      <name val="Arial"/>
      <family val="2"/>
    </font>
    <font>
      <b/>
      <sz val="10"/>
      <name val="Arial"/>
      <family val="2"/>
    </font>
    <font>
      <sz val="10"/>
      <color indexed="8"/>
      <name val="Arial"/>
      <family val="2"/>
    </font>
    <font>
      <b/>
      <sz val="14"/>
      <name val="Arial"/>
      <family val="2"/>
    </font>
    <font>
      <u/>
      <sz val="10"/>
      <name val="Arial"/>
      <family val="2"/>
    </font>
    <font>
      <b/>
      <sz val="11"/>
      <name val="Arial"/>
      <family val="2"/>
    </font>
    <font>
      <sz val="11"/>
      <name val="Arial"/>
      <family val="2"/>
    </font>
    <font>
      <u val="singleAccounting"/>
      <sz val="10"/>
      <name val="Arial"/>
      <family val="2"/>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0" borderId="0"/>
    <xf numFmtId="0" fontId="5" fillId="0" borderId="0"/>
  </cellStyleXfs>
  <cellXfs count="115">
    <xf numFmtId="0" fontId="0" fillId="0" borderId="0" xfId="0"/>
    <xf numFmtId="0" fontId="1" fillId="0" borderId="0" xfId="2" applyAlignment="1">
      <alignment vertical="top"/>
    </xf>
    <xf numFmtId="0" fontId="2" fillId="0" borderId="0" xfId="2" applyFont="1" applyAlignment="1">
      <alignment vertical="top"/>
    </xf>
    <xf numFmtId="0" fontId="3" fillId="0" borderId="0" xfId="2" applyFont="1" applyAlignment="1">
      <alignment vertical="top" wrapText="1"/>
    </xf>
    <xf numFmtId="164" fontId="1" fillId="0" borderId="0" xfId="2" applyNumberFormat="1" applyAlignment="1">
      <alignment horizontal="left" vertical="top"/>
    </xf>
    <xf numFmtId="0" fontId="1" fillId="0" borderId="0" xfId="2" applyAlignment="1">
      <alignment horizontal="center" vertical="top"/>
    </xf>
    <xf numFmtId="0" fontId="4" fillId="0" borderId="0" xfId="0" applyFont="1"/>
    <xf numFmtId="165" fontId="1" fillId="0" borderId="0" xfId="1" applyNumberFormat="1" applyFont="1" applyFill="1" applyAlignment="1">
      <alignment vertical="top"/>
    </xf>
    <xf numFmtId="0" fontId="1" fillId="0" borderId="0" xfId="2" applyAlignment="1">
      <alignment vertical="top" wrapText="1"/>
    </xf>
    <xf numFmtId="0" fontId="4" fillId="0" borderId="1" xfId="2" applyFont="1" applyBorder="1" applyAlignment="1">
      <alignment horizontal="center" vertical="top"/>
    </xf>
    <xf numFmtId="166" fontId="4" fillId="0" borderId="2" xfId="2" applyNumberFormat="1" applyFont="1" applyBorder="1" applyAlignment="1">
      <alignment horizontal="center" vertical="top"/>
    </xf>
    <xf numFmtId="0" fontId="4" fillId="0" borderId="0" xfId="2" applyFont="1" applyAlignment="1">
      <alignment vertical="top"/>
    </xf>
    <xf numFmtId="0" fontId="4" fillId="0" borderId="6" xfId="3" applyFont="1" applyBorder="1" applyAlignment="1">
      <alignment horizontal="center" vertical="top"/>
    </xf>
    <xf numFmtId="0" fontId="4" fillId="0" borderId="7" xfId="3" quotePrefix="1" applyFont="1" applyBorder="1" applyAlignment="1">
      <alignment horizontal="left" vertical="top" wrapText="1"/>
    </xf>
    <xf numFmtId="0" fontId="4" fillId="0" borderId="7" xfId="3" applyFont="1" applyBorder="1" applyAlignment="1">
      <alignment vertical="top"/>
    </xf>
    <xf numFmtId="0" fontId="4" fillId="0" borderId="7" xfId="3" applyFont="1" applyBorder="1" applyAlignment="1">
      <alignment horizontal="left" vertical="top"/>
    </xf>
    <xf numFmtId="0" fontId="4" fillId="0" borderId="7" xfId="3" applyFont="1" applyBorder="1" applyAlignment="1">
      <alignment horizontal="center" vertical="top"/>
    </xf>
    <xf numFmtId="0" fontId="1" fillId="0" borderId="8" xfId="3" applyFont="1" applyBorder="1" applyAlignment="1">
      <alignment horizontal="center" vertical="top"/>
    </xf>
    <xf numFmtId="0" fontId="4" fillId="0" borderId="6" xfId="1" applyNumberFormat="1" applyFont="1" applyFill="1" applyBorder="1" applyAlignment="1">
      <alignment horizontal="center" vertical="top" wrapText="1"/>
    </xf>
    <xf numFmtId="0" fontId="4" fillId="0" borderId="9" xfId="1" applyNumberFormat="1" applyFont="1" applyFill="1" applyBorder="1" applyAlignment="1">
      <alignment horizontal="center" vertical="top"/>
    </xf>
    <xf numFmtId="0" fontId="4" fillId="0" borderId="10" xfId="1" applyNumberFormat="1" applyFont="1" applyFill="1" applyBorder="1" applyAlignment="1">
      <alignment horizontal="center" vertical="top"/>
    </xf>
    <xf numFmtId="0" fontId="4" fillId="0" borderId="7" xfId="1" applyNumberFormat="1" applyFont="1" applyFill="1" applyBorder="1" applyAlignment="1">
      <alignment horizontal="center" vertical="top"/>
    </xf>
    <xf numFmtId="0" fontId="4" fillId="0" borderId="11" xfId="1" applyNumberFormat="1" applyFont="1" applyFill="1" applyBorder="1" applyAlignment="1">
      <alignment horizontal="center" vertical="top"/>
    </xf>
    <xf numFmtId="0" fontId="4" fillId="0" borderId="0" xfId="3" applyFont="1" applyAlignment="1">
      <alignment horizontal="center" vertical="top"/>
    </xf>
    <xf numFmtId="0" fontId="4" fillId="0" borderId="0" xfId="3" quotePrefix="1" applyFont="1" applyAlignment="1">
      <alignment horizontal="left" vertical="top"/>
    </xf>
    <xf numFmtId="0" fontId="4" fillId="0" borderId="0" xfId="3" applyFont="1" applyAlignment="1">
      <alignment vertical="top"/>
    </xf>
    <xf numFmtId="164" fontId="4" fillId="0" borderId="0" xfId="3" applyNumberFormat="1" applyFont="1" applyAlignment="1">
      <alignment horizontal="left" vertical="top"/>
    </xf>
    <xf numFmtId="0" fontId="1" fillId="0" borderId="0" xfId="3" applyFont="1" applyAlignment="1">
      <alignment horizontal="center" vertical="top"/>
    </xf>
    <xf numFmtId="166" fontId="4" fillId="0" borderId="0" xfId="3" applyNumberFormat="1" applyFont="1" applyAlignment="1">
      <alignment horizontal="center" vertical="top"/>
    </xf>
    <xf numFmtId="165" fontId="4" fillId="0" borderId="0" xfId="1" applyNumberFormat="1" applyFont="1" applyFill="1" applyAlignment="1">
      <alignment horizontal="center" vertical="top"/>
    </xf>
    <xf numFmtId="165" fontId="1" fillId="0" borderId="0" xfId="1" applyNumberFormat="1" applyFont="1" applyFill="1" applyAlignment="1">
      <alignment horizontal="center" vertical="top"/>
    </xf>
    <xf numFmtId="0" fontId="6" fillId="0" borderId="0" xfId="3" applyFont="1" applyAlignment="1">
      <alignment vertical="top"/>
    </xf>
    <xf numFmtId="0" fontId="1" fillId="0" borderId="0" xfId="0" applyFont="1" applyAlignment="1">
      <alignment vertical="top"/>
    </xf>
    <xf numFmtId="0" fontId="1" fillId="0" borderId="0" xfId="3" applyFont="1" applyAlignment="1">
      <alignment vertical="top"/>
    </xf>
    <xf numFmtId="164" fontId="1" fillId="0" borderId="0" xfId="3" applyNumberFormat="1" applyFont="1" applyAlignment="1">
      <alignment horizontal="left" vertical="top"/>
    </xf>
    <xf numFmtId="165" fontId="1" fillId="0" borderId="0" xfId="1" applyNumberFormat="1" applyFont="1" applyFill="1" applyBorder="1" applyAlignment="1">
      <alignment vertical="top"/>
    </xf>
    <xf numFmtId="0" fontId="1" fillId="0" borderId="0" xfId="3" applyFont="1" applyAlignment="1">
      <alignment vertical="top" wrapText="1"/>
    </xf>
    <xf numFmtId="167" fontId="1" fillId="0" borderId="0" xfId="3" applyNumberFormat="1" applyFont="1" applyAlignment="1">
      <alignment horizontal="left" vertical="top" wrapText="1"/>
    </xf>
    <xf numFmtId="164" fontId="1" fillId="0" borderId="0" xfId="0" applyNumberFormat="1" applyFont="1" applyAlignment="1">
      <alignment horizontal="left" vertical="top"/>
    </xf>
    <xf numFmtId="167" fontId="4" fillId="0" borderId="0" xfId="3" quotePrefix="1" applyNumberFormat="1" applyFont="1" applyAlignment="1">
      <alignment horizontal="left" vertical="top" wrapText="1"/>
    </xf>
    <xf numFmtId="0" fontId="4" fillId="0" borderId="0" xfId="3" applyFont="1" applyAlignment="1">
      <alignment vertical="top" wrapText="1"/>
    </xf>
    <xf numFmtId="0" fontId="4" fillId="0" borderId="0" xfId="3" applyFont="1" applyAlignment="1">
      <alignment horizontal="left" vertical="top"/>
    </xf>
    <xf numFmtId="164" fontId="4" fillId="0" borderId="0" xfId="3" applyNumberFormat="1" applyFont="1" applyAlignment="1">
      <alignment horizontal="center" vertical="top"/>
    </xf>
    <xf numFmtId="165" fontId="4" fillId="0" borderId="12" xfId="1" applyNumberFormat="1" applyFont="1" applyFill="1" applyBorder="1" applyAlignment="1">
      <alignment horizontal="right" vertical="top" wrapText="1"/>
    </xf>
    <xf numFmtId="165" fontId="4" fillId="0" borderId="0" xfId="1" applyNumberFormat="1" applyFont="1" applyFill="1" applyAlignment="1">
      <alignment horizontal="right" vertical="top" wrapText="1"/>
    </xf>
    <xf numFmtId="165" fontId="1" fillId="0" borderId="0" xfId="1" applyNumberFormat="1" applyFont="1" applyFill="1" applyAlignment="1">
      <alignment horizontal="right" vertical="top" wrapText="1"/>
    </xf>
    <xf numFmtId="165" fontId="1" fillId="0" borderId="0" xfId="1" applyNumberFormat="1" applyFont="1" applyFill="1" applyAlignment="1">
      <alignment horizontal="right" vertical="top"/>
    </xf>
    <xf numFmtId="165" fontId="1" fillId="0" borderId="0" xfId="1" applyNumberFormat="1" applyFont="1" applyFill="1"/>
    <xf numFmtId="165" fontId="1" fillId="0" borderId="13" xfId="1" applyNumberFormat="1" applyFont="1" applyFill="1" applyBorder="1" applyAlignment="1">
      <alignment horizontal="right" vertical="top"/>
    </xf>
    <xf numFmtId="165" fontId="1" fillId="0" borderId="13" xfId="1" applyNumberFormat="1" applyFont="1" applyFill="1" applyBorder="1" applyAlignment="1">
      <alignment vertical="top"/>
    </xf>
    <xf numFmtId="167" fontId="4" fillId="0" borderId="0" xfId="3" applyNumberFormat="1" applyFont="1" applyAlignment="1">
      <alignment horizontal="left" vertical="top" wrapText="1"/>
    </xf>
    <xf numFmtId="0" fontId="4" fillId="0" borderId="0" xfId="2" applyFont="1" applyAlignment="1">
      <alignment horizontal="center" vertical="top"/>
    </xf>
    <xf numFmtId="165" fontId="4" fillId="0" borderId="0" xfId="1" applyNumberFormat="1" applyFont="1" applyFill="1" applyBorder="1" applyAlignment="1">
      <alignment vertical="top"/>
    </xf>
    <xf numFmtId="165" fontId="4" fillId="0" borderId="12" xfId="1" applyNumberFormat="1" applyFont="1" applyFill="1" applyBorder="1" applyAlignment="1">
      <alignment vertical="top"/>
    </xf>
    <xf numFmtId="165" fontId="1" fillId="0" borderId="0" xfId="1" applyNumberFormat="1" applyFont="1" applyFill="1" applyAlignment="1">
      <alignment horizontal="right"/>
    </xf>
    <xf numFmtId="165" fontId="4" fillId="0" borderId="0" xfId="1" applyNumberFormat="1" applyFont="1" applyFill="1" applyAlignment="1">
      <alignment vertical="top"/>
    </xf>
    <xf numFmtId="164" fontId="1" fillId="0" borderId="0" xfId="3" applyNumberFormat="1" applyFont="1" applyAlignment="1">
      <alignment horizontal="center" vertical="top"/>
    </xf>
    <xf numFmtId="167" fontId="1" fillId="0" borderId="0" xfId="3" quotePrefix="1" applyNumberFormat="1" applyFont="1" applyAlignment="1">
      <alignment horizontal="left" vertical="top"/>
    </xf>
    <xf numFmtId="0" fontId="4" fillId="0" borderId="0" xfId="0" applyFont="1" applyAlignment="1">
      <alignment vertical="top"/>
    </xf>
    <xf numFmtId="0" fontId="1" fillId="0" borderId="0" xfId="0" applyFont="1" applyAlignment="1">
      <alignment horizontal="center" vertical="top"/>
    </xf>
    <xf numFmtId="166" fontId="1" fillId="0" borderId="0" xfId="3" applyNumberFormat="1" applyFont="1" applyAlignment="1">
      <alignment vertical="top"/>
    </xf>
    <xf numFmtId="165" fontId="4" fillId="0" borderId="14" xfId="1" applyNumberFormat="1" applyFont="1" applyFill="1" applyBorder="1" applyAlignment="1">
      <alignment vertical="top"/>
    </xf>
    <xf numFmtId="167" fontId="1" fillId="0" borderId="0" xfId="3" applyNumberFormat="1" applyFont="1" applyAlignment="1">
      <alignment horizontal="left" vertical="top"/>
    </xf>
    <xf numFmtId="165" fontId="4" fillId="0" borderId="0" xfId="1" applyNumberFormat="1" applyFont="1" applyFill="1" applyAlignment="1">
      <alignment horizontal="right" vertical="top"/>
    </xf>
    <xf numFmtId="165" fontId="1" fillId="0" borderId="0" xfId="1" applyNumberFormat="1" applyFont="1" applyFill="1" applyBorder="1" applyAlignment="1">
      <alignment horizontal="right" vertical="top"/>
    </xf>
    <xf numFmtId="0" fontId="1" fillId="0" borderId="0" xfId="0" applyFont="1" applyAlignment="1">
      <alignment horizontal="left"/>
    </xf>
    <xf numFmtId="0" fontId="1" fillId="0" borderId="0" xfId="3" quotePrefix="1" applyFont="1" applyAlignment="1">
      <alignment horizontal="center" vertical="top"/>
    </xf>
    <xf numFmtId="0" fontId="1" fillId="0" borderId="0" xfId="3" applyFont="1" applyAlignment="1">
      <alignment horizontal="left" vertical="top" wrapText="1"/>
    </xf>
    <xf numFmtId="165" fontId="4" fillId="0" borderId="0" xfId="1" applyNumberFormat="1" applyFont="1" applyFill="1"/>
    <xf numFmtId="0" fontId="6" fillId="0" borderId="0" xfId="3" applyFont="1" applyAlignment="1">
      <alignment horizontal="left" vertical="top"/>
    </xf>
    <xf numFmtId="166" fontId="4" fillId="0" borderId="0" xfId="3" applyNumberFormat="1" applyFont="1" applyAlignment="1">
      <alignment horizontal="left" vertical="top"/>
    </xf>
    <xf numFmtId="166" fontId="4" fillId="0" borderId="0" xfId="3" applyNumberFormat="1" applyFont="1" applyAlignment="1">
      <alignment horizontal="center" vertical="top" wrapText="1"/>
    </xf>
    <xf numFmtId="167" fontId="1" fillId="0" borderId="0" xfId="3" quotePrefix="1" applyNumberFormat="1" applyFont="1" applyAlignment="1">
      <alignment horizontal="left" vertical="top" wrapText="1"/>
    </xf>
    <xf numFmtId="165" fontId="1" fillId="0" borderId="13" xfId="1" applyNumberFormat="1" applyFont="1" applyFill="1" applyBorder="1" applyAlignment="1">
      <alignment horizontal="right" vertical="top" wrapText="1"/>
    </xf>
    <xf numFmtId="0" fontId="4" fillId="0" borderId="0" xfId="3" quotePrefix="1" applyFont="1" applyAlignment="1">
      <alignment vertical="top" wrapText="1"/>
    </xf>
    <xf numFmtId="0" fontId="1" fillId="0" borderId="0" xfId="3" applyFont="1" applyAlignment="1">
      <alignment horizontal="left" vertical="top"/>
    </xf>
    <xf numFmtId="165" fontId="1" fillId="0" borderId="13" xfId="1" applyNumberFormat="1" applyFont="1" applyFill="1" applyBorder="1" applyAlignment="1">
      <alignment horizontal="right"/>
    </xf>
    <xf numFmtId="165" fontId="1" fillId="0" borderId="13" xfId="1" applyNumberFormat="1" applyFont="1" applyFill="1" applyBorder="1"/>
    <xf numFmtId="167" fontId="4" fillId="0" borderId="0" xfId="3" quotePrefix="1" applyNumberFormat="1" applyFont="1" applyAlignment="1">
      <alignment horizontal="left" vertical="top"/>
    </xf>
    <xf numFmtId="165" fontId="4" fillId="0" borderId="13" xfId="1" applyNumberFormat="1" applyFont="1" applyFill="1" applyBorder="1" applyAlignment="1">
      <alignment vertical="top"/>
    </xf>
    <xf numFmtId="165" fontId="1" fillId="0" borderId="13" xfId="1" applyNumberFormat="1" applyFont="1" applyFill="1" applyBorder="1" applyAlignment="1">
      <alignment vertical="top" wrapText="1"/>
    </xf>
    <xf numFmtId="165" fontId="4" fillId="0" borderId="14" xfId="1" applyNumberFormat="1" applyFont="1" applyFill="1" applyBorder="1" applyAlignment="1">
      <alignment horizontal="right" vertical="top" wrapText="1"/>
    </xf>
    <xf numFmtId="167" fontId="4" fillId="0" borderId="0" xfId="3" quotePrefix="1" applyNumberFormat="1" applyFont="1" applyAlignment="1">
      <alignment vertical="top" wrapText="1"/>
    </xf>
    <xf numFmtId="0" fontId="1" fillId="0" borderId="0" xfId="3" quotePrefix="1" applyFont="1" applyAlignment="1">
      <alignment vertical="top" wrapText="1"/>
    </xf>
    <xf numFmtId="165" fontId="4" fillId="0" borderId="12" xfId="1" applyNumberFormat="1" applyFont="1" applyFill="1" applyBorder="1" applyAlignment="1">
      <alignment horizontal="right" vertical="top"/>
    </xf>
    <xf numFmtId="165" fontId="4" fillId="0" borderId="13" xfId="1" applyNumberFormat="1" applyFont="1" applyFill="1" applyBorder="1" applyAlignment="1">
      <alignment horizontal="center" vertical="top"/>
    </xf>
    <xf numFmtId="165" fontId="4" fillId="0" borderId="13" xfId="1" applyNumberFormat="1" applyFont="1" applyFill="1" applyBorder="1" applyAlignment="1">
      <alignment horizontal="right" vertical="top"/>
    </xf>
    <xf numFmtId="165" fontId="4" fillId="0" borderId="0" xfId="1" applyNumberFormat="1" applyFont="1" applyFill="1" applyBorder="1" applyAlignment="1">
      <alignment horizontal="right" vertical="top"/>
    </xf>
    <xf numFmtId="0" fontId="8" fillId="0" borderId="0" xfId="3" applyFont="1" applyAlignment="1">
      <alignment horizontal="left" vertical="top"/>
    </xf>
    <xf numFmtId="0" fontId="8" fillId="0" borderId="0" xfId="3" applyFont="1" applyAlignment="1">
      <alignment vertical="top"/>
    </xf>
    <xf numFmtId="0" fontId="9" fillId="0" borderId="0" xfId="3" applyFont="1" applyAlignment="1">
      <alignment horizontal="left" vertical="top"/>
    </xf>
    <xf numFmtId="166" fontId="4" fillId="0" borderId="0" xfId="2" applyNumberFormat="1" applyFont="1" applyAlignment="1">
      <alignment horizontal="center" vertical="top"/>
    </xf>
    <xf numFmtId="164" fontId="4" fillId="0" borderId="0" xfId="2" applyNumberFormat="1" applyFont="1" applyAlignment="1">
      <alignment horizontal="left" vertical="top" shrinkToFit="1"/>
    </xf>
    <xf numFmtId="164" fontId="8" fillId="0" borderId="0" xfId="2" applyNumberFormat="1" applyFont="1" applyAlignment="1">
      <alignment vertical="top" shrinkToFit="1"/>
    </xf>
    <xf numFmtId="0" fontId="9" fillId="0" borderId="0" xfId="2" applyFont="1" applyAlignment="1">
      <alignment vertical="top" shrinkToFit="1"/>
    </xf>
    <xf numFmtId="165" fontId="1" fillId="0" borderId="0" xfId="1" applyNumberFormat="1" applyFont="1" applyFill="1" applyBorder="1" applyAlignment="1">
      <alignment horizontal="center" vertical="top"/>
    </xf>
    <xf numFmtId="0" fontId="1" fillId="0" borderId="0" xfId="0" applyFont="1" applyAlignment="1">
      <alignment vertical="top" wrapText="1"/>
    </xf>
    <xf numFmtId="0" fontId="1" fillId="0" borderId="0" xfId="3" applyFont="1" applyAlignment="1">
      <alignment horizontal="right" vertical="top" wrapText="1"/>
    </xf>
    <xf numFmtId="166" fontId="4" fillId="0" borderId="0" xfId="3" quotePrefix="1" applyNumberFormat="1" applyFont="1" applyAlignment="1">
      <alignment horizontal="center" vertical="top"/>
    </xf>
    <xf numFmtId="0" fontId="4" fillId="0" borderId="0" xfId="0" applyFont="1" applyAlignment="1">
      <alignment vertical="top" wrapText="1"/>
    </xf>
    <xf numFmtId="165" fontId="10" fillId="0" borderId="0" xfId="1" applyNumberFormat="1" applyFont="1" applyFill="1" applyBorder="1" applyAlignment="1">
      <alignment vertical="top"/>
    </xf>
    <xf numFmtId="166" fontId="0" fillId="0" borderId="0" xfId="0" quotePrefix="1" applyNumberFormat="1" applyFont="1"/>
    <xf numFmtId="0" fontId="0" fillId="0" borderId="0" xfId="3" applyFont="1" applyAlignment="1">
      <alignment vertical="top"/>
    </xf>
    <xf numFmtId="165" fontId="4" fillId="0" borderId="0" xfId="1" applyNumberFormat="1" applyFont="1" applyFill="1" applyBorder="1" applyAlignment="1">
      <alignment horizontal="right" vertical="top" wrapText="1"/>
    </xf>
    <xf numFmtId="167" fontId="1" fillId="0" borderId="0" xfId="3" applyNumberFormat="1" applyFont="1" applyFill="1" applyAlignment="1">
      <alignment horizontal="left" vertical="top" wrapText="1"/>
    </xf>
    <xf numFmtId="0" fontId="1" fillId="0" borderId="0" xfId="3" applyFont="1" applyFill="1" applyAlignment="1">
      <alignment vertical="top"/>
    </xf>
    <xf numFmtId="164" fontId="1" fillId="0" borderId="0" xfId="3" applyNumberFormat="1" applyFont="1" applyFill="1" applyAlignment="1">
      <alignment horizontal="center" vertical="top"/>
    </xf>
    <xf numFmtId="0" fontId="1" fillId="0" borderId="0" xfId="3" applyFont="1" applyFill="1" applyAlignment="1">
      <alignment horizontal="center" vertical="top"/>
    </xf>
    <xf numFmtId="166" fontId="4" fillId="0" borderId="0" xfId="3" applyNumberFormat="1" applyFont="1" applyFill="1" applyAlignment="1">
      <alignment horizontal="left" vertical="top"/>
    </xf>
    <xf numFmtId="0" fontId="1" fillId="0" borderId="0" xfId="2" applyFill="1" applyAlignment="1">
      <alignment vertical="top"/>
    </xf>
    <xf numFmtId="165" fontId="0" fillId="0" borderId="0" xfId="1" applyNumberFormat="1" applyFont="1" applyFill="1"/>
    <xf numFmtId="165" fontId="4" fillId="0" borderId="3" xfId="1" applyNumberFormat="1" applyFont="1" applyFill="1" applyBorder="1" applyAlignment="1">
      <alignment horizontal="center" vertical="top"/>
    </xf>
    <xf numFmtId="165" fontId="4" fillId="0" borderId="4" xfId="1" applyNumberFormat="1" applyFont="1" applyFill="1" applyBorder="1" applyAlignment="1">
      <alignment horizontal="center" vertical="top"/>
    </xf>
    <xf numFmtId="165" fontId="4" fillId="0" borderId="5" xfId="1" applyNumberFormat="1" applyFont="1" applyFill="1" applyBorder="1" applyAlignment="1">
      <alignment horizontal="center" vertical="top"/>
    </xf>
    <xf numFmtId="0" fontId="8"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0A62DE90-FF99-456F-BF31-FAD7A014C73A}"/>
    <cellStyle name="Normal_Sheet1" xfId="3" xr:uid="{755C7AA2-1285-4021-A78E-61FB88032B85}"/>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customXml" Target="../customXml/item2.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sharepoint.com/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edisonintl.sharepoint.com/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sharepoint.com/windows/TEMP/SCE%20OCF_Craver_Scenario%20#3B_7-17-01 .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sharepoint.com/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sharepoint.com/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disonintl.sharepoint.com/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disonintl.sharepoint.com/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sharepoint.com/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row r="62">
          <cell r="G62">
            <v>0</v>
          </cell>
        </row>
      </sheetData>
      <sheetData sheetId="1" refreshError="1"/>
      <sheetData sheetId="2">
        <row r="62">
          <cell r="G62">
            <v>3878355.3187255859</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CCFDD-B2ED-4D61-8639-208AD2E40309}">
  <sheetPr>
    <pageSetUpPr fitToPage="1"/>
  </sheetPr>
  <dimension ref="A1:O487"/>
  <sheetViews>
    <sheetView showGridLines="0" tabSelected="1" zoomScale="85" zoomScaleNormal="85" zoomScaleSheetLayoutView="80" zoomScalePageLayoutView="80" workbookViewId="0">
      <selection activeCell="B1" sqref="B1"/>
    </sheetView>
  </sheetViews>
  <sheetFormatPr defaultColWidth="9.1796875" defaultRowHeight="13" x14ac:dyDescent="0.25"/>
  <cols>
    <col min="1" max="1" width="1.54296875" style="1" customWidth="1"/>
    <col min="2" max="2" width="7.81640625" style="1" customWidth="1"/>
    <col min="3" max="3" width="75.7265625" style="8" customWidth="1"/>
    <col min="4" max="4" width="24.453125" style="1" customWidth="1"/>
    <col min="5" max="5" width="11.453125" style="4" bestFit="1" customWidth="1"/>
    <col min="6" max="6" width="10.54296875" style="5" customWidth="1"/>
    <col min="7" max="7" width="15" style="91" customWidth="1"/>
    <col min="8" max="8" width="18" style="7" customWidth="1"/>
    <col min="9" max="9" width="16.453125" style="7" bestFit="1" customWidth="1"/>
    <col min="10" max="10" width="11.26953125" style="7" bestFit="1" customWidth="1"/>
    <col min="11" max="11" width="11.453125" style="7" customWidth="1"/>
    <col min="12" max="12" width="12.1796875" style="7" customWidth="1"/>
    <col min="13" max="13" width="11.54296875" style="7" customWidth="1"/>
    <col min="14" max="14" width="11.453125" style="7" customWidth="1"/>
    <col min="15" max="15" width="11" style="7" customWidth="1"/>
    <col min="16" max="16384" width="9.1796875" style="1"/>
  </cols>
  <sheetData>
    <row r="1" spans="1:15" ht="15" customHeight="1" thickBot="1" x14ac:dyDescent="0.35">
      <c r="B1" s="2"/>
      <c r="C1" s="3"/>
      <c r="G1" s="6"/>
    </row>
    <row r="2" spans="1:15" ht="13.5" thickBot="1" x14ac:dyDescent="0.3">
      <c r="F2" s="9" t="s">
        <v>0</v>
      </c>
      <c r="G2" s="10"/>
      <c r="H2" s="111" t="s">
        <v>1</v>
      </c>
      <c r="I2" s="112"/>
      <c r="J2" s="112"/>
      <c r="K2" s="113"/>
      <c r="L2" s="111" t="s">
        <v>2</v>
      </c>
      <c r="M2" s="112"/>
      <c r="N2" s="112"/>
      <c r="O2" s="113"/>
    </row>
    <row r="3" spans="1:15" s="11" customFormat="1" ht="13.5" thickBot="1" x14ac:dyDescent="0.3">
      <c r="B3" s="12" t="s">
        <v>3</v>
      </c>
      <c r="C3" s="13" t="s">
        <v>4</v>
      </c>
      <c r="D3" s="14" t="s">
        <v>5</v>
      </c>
      <c r="E3" s="15" t="s">
        <v>6</v>
      </c>
      <c r="F3" s="16" t="s">
        <v>7</v>
      </c>
      <c r="G3" s="17" t="s">
        <v>8</v>
      </c>
      <c r="H3" s="18" t="s">
        <v>9</v>
      </c>
      <c r="I3" s="19">
        <v>2022</v>
      </c>
      <c r="J3" s="19">
        <v>2023</v>
      </c>
      <c r="K3" s="20" t="s">
        <v>10</v>
      </c>
      <c r="L3" s="21" t="s">
        <v>9</v>
      </c>
      <c r="M3" s="19">
        <v>2022</v>
      </c>
      <c r="N3" s="19">
        <v>2023</v>
      </c>
      <c r="O3" s="22" t="s">
        <v>10</v>
      </c>
    </row>
    <row r="4" spans="1:15" s="11" customFormat="1" x14ac:dyDescent="0.25">
      <c r="B4" s="23"/>
      <c r="C4" s="24"/>
      <c r="D4" s="25"/>
      <c r="E4" s="26"/>
      <c r="F4" s="27"/>
      <c r="G4" s="28"/>
      <c r="H4" s="29"/>
      <c r="I4" s="29"/>
      <c r="J4" s="29"/>
      <c r="K4" s="30"/>
      <c r="L4" s="29"/>
      <c r="M4" s="29"/>
      <c r="N4" s="29"/>
      <c r="O4" s="30"/>
    </row>
    <row r="5" spans="1:15" ht="18" x14ac:dyDescent="0.25">
      <c r="B5" s="31" t="s">
        <v>11</v>
      </c>
      <c r="C5" s="32"/>
      <c r="D5" s="33"/>
      <c r="E5" s="34"/>
      <c r="F5" s="27"/>
      <c r="G5" s="28"/>
      <c r="H5" s="29"/>
      <c r="I5" s="35"/>
      <c r="J5" s="35"/>
      <c r="K5" s="35"/>
      <c r="M5" s="35"/>
      <c r="N5" s="35"/>
      <c r="O5" s="35"/>
    </row>
    <row r="6" spans="1:15" x14ac:dyDescent="0.25">
      <c r="B6" s="36"/>
      <c r="C6" s="32"/>
      <c r="D6" s="33"/>
      <c r="E6" s="34"/>
      <c r="F6" s="27"/>
      <c r="G6" s="28"/>
      <c r="H6" s="29"/>
      <c r="I6" s="35"/>
      <c r="J6" s="35"/>
      <c r="K6" s="35"/>
      <c r="M6" s="35"/>
      <c r="N6" s="35"/>
      <c r="O6" s="35"/>
    </row>
    <row r="7" spans="1:15" ht="18" x14ac:dyDescent="0.25">
      <c r="B7" s="31" t="s">
        <v>12</v>
      </c>
      <c r="C7" s="24"/>
      <c r="D7" s="25"/>
      <c r="E7" s="26"/>
      <c r="F7" s="27"/>
      <c r="G7" s="28"/>
      <c r="H7" s="29"/>
      <c r="I7" s="29"/>
      <c r="J7" s="29"/>
      <c r="K7" s="30"/>
      <c r="L7" s="29"/>
      <c r="M7" s="29"/>
      <c r="N7" s="29"/>
      <c r="O7" s="30"/>
    </row>
    <row r="8" spans="1:15" ht="5.25" customHeight="1" x14ac:dyDescent="0.25">
      <c r="B8" s="37"/>
      <c r="C8" s="32"/>
      <c r="D8" s="32"/>
      <c r="E8" s="38"/>
      <c r="F8" s="27"/>
      <c r="G8" s="28"/>
      <c r="H8" s="35"/>
      <c r="K8" s="35"/>
      <c r="L8" s="35"/>
      <c r="M8" s="35"/>
      <c r="N8" s="35"/>
      <c r="O8" s="35"/>
    </row>
    <row r="9" spans="1:15" s="11" customFormat="1" ht="12.75" customHeight="1" x14ac:dyDescent="0.25">
      <c r="A9" s="1"/>
      <c r="B9" s="39">
        <v>7861</v>
      </c>
      <c r="C9" s="32" t="s">
        <v>308</v>
      </c>
      <c r="D9" s="33" t="s">
        <v>13</v>
      </c>
      <c r="E9" s="5">
        <v>901713069</v>
      </c>
      <c r="F9" s="27" t="s">
        <v>14</v>
      </c>
      <c r="G9" s="28">
        <v>44862</v>
      </c>
      <c r="H9" s="7">
        <v>75.003070000000022</v>
      </c>
      <c r="I9" s="7">
        <v>909.44799999999998</v>
      </c>
      <c r="J9" s="7">
        <v>266.24</v>
      </c>
      <c r="K9" s="7">
        <f>SUM(H9:J9)</f>
        <v>1250.6910699999999</v>
      </c>
      <c r="L9" s="7">
        <v>75.003070000000022</v>
      </c>
      <c r="M9" s="7">
        <v>909.44799999999998</v>
      </c>
      <c r="N9" s="7">
        <v>266.24</v>
      </c>
      <c r="O9" s="7">
        <f>SUM(L9:N9)</f>
        <v>1250.6910699999999</v>
      </c>
    </row>
    <row r="10" spans="1:15" s="11" customFormat="1" ht="13.5" thickBot="1" x14ac:dyDescent="0.3">
      <c r="A10" s="1"/>
      <c r="B10" s="40"/>
      <c r="C10" s="41" t="s">
        <v>15</v>
      </c>
      <c r="D10" s="25"/>
      <c r="E10" s="42"/>
      <c r="F10" s="27"/>
      <c r="G10" s="28"/>
      <c r="H10" s="43">
        <f>SUBTOTAL(9,H9)</f>
        <v>75.003070000000022</v>
      </c>
      <c r="I10" s="43">
        <f t="shared" ref="I10:O10" si="0">SUBTOTAL(9,I9)</f>
        <v>909.44799999999998</v>
      </c>
      <c r="J10" s="43">
        <f t="shared" si="0"/>
        <v>266.24</v>
      </c>
      <c r="K10" s="43">
        <f t="shared" si="0"/>
        <v>1250.6910699999999</v>
      </c>
      <c r="L10" s="43">
        <f t="shared" si="0"/>
        <v>75.003070000000022</v>
      </c>
      <c r="M10" s="43">
        <f t="shared" si="0"/>
        <v>909.44799999999998</v>
      </c>
      <c r="N10" s="43">
        <f t="shared" si="0"/>
        <v>266.24</v>
      </c>
      <c r="O10" s="43">
        <f t="shared" si="0"/>
        <v>1250.6910699999999</v>
      </c>
    </row>
    <row r="11" spans="1:15" s="11" customFormat="1" ht="7.5" customHeight="1" thickTop="1" x14ac:dyDescent="0.25">
      <c r="A11" s="1"/>
      <c r="B11" s="40"/>
      <c r="C11" s="41"/>
      <c r="D11" s="25"/>
      <c r="E11" s="42"/>
      <c r="F11" s="27"/>
      <c r="G11" s="28"/>
      <c r="H11" s="44"/>
      <c r="I11" s="44"/>
      <c r="J11" s="44"/>
      <c r="K11" s="45"/>
      <c r="L11" s="44"/>
      <c r="M11" s="44"/>
      <c r="N11" s="44"/>
      <c r="O11" s="45"/>
    </row>
    <row r="12" spans="1:15" ht="25" x14ac:dyDescent="0.25">
      <c r="B12" s="37" t="s">
        <v>16</v>
      </c>
      <c r="C12" s="36" t="s">
        <v>17</v>
      </c>
      <c r="D12" s="33" t="s">
        <v>18</v>
      </c>
      <c r="E12" s="5">
        <v>902245555</v>
      </c>
      <c r="F12" s="27" t="s">
        <v>14</v>
      </c>
      <c r="G12" s="28">
        <v>44055</v>
      </c>
      <c r="H12" s="46">
        <v>0</v>
      </c>
      <c r="I12" s="7">
        <v>393.6</v>
      </c>
      <c r="J12" s="7">
        <v>98.4</v>
      </c>
      <c r="K12" s="47">
        <f>SUM(H12:J12)</f>
        <v>492</v>
      </c>
      <c r="L12" s="47">
        <v>0</v>
      </c>
      <c r="M12" s="47">
        <v>393.6</v>
      </c>
      <c r="N12" s="47">
        <v>98.4</v>
      </c>
      <c r="O12" s="47">
        <f>SUM(L12:N12)</f>
        <v>492</v>
      </c>
    </row>
    <row r="13" spans="1:15" ht="15" customHeight="1" x14ac:dyDescent="0.25">
      <c r="B13" s="37" t="s">
        <v>16</v>
      </c>
      <c r="C13" s="36" t="s">
        <v>309</v>
      </c>
      <c r="D13" s="33" t="s">
        <v>19</v>
      </c>
      <c r="E13" s="5">
        <v>902245556</v>
      </c>
      <c r="F13" s="27" t="s">
        <v>14</v>
      </c>
      <c r="G13" s="28">
        <v>44056</v>
      </c>
      <c r="H13" s="48">
        <v>0</v>
      </c>
      <c r="I13" s="49">
        <v>0.95199999999999996</v>
      </c>
      <c r="J13" s="49">
        <v>0</v>
      </c>
      <c r="K13" s="49">
        <f>SUM(H13:J13)</f>
        <v>0.95199999999999996</v>
      </c>
      <c r="L13" s="49">
        <v>0</v>
      </c>
      <c r="M13" s="49">
        <v>0.95199999999999996</v>
      </c>
      <c r="N13" s="49">
        <v>0</v>
      </c>
      <c r="O13" s="49">
        <f>SUM(L13:N13)</f>
        <v>0.95199999999999996</v>
      </c>
    </row>
    <row r="14" spans="1:15" s="11" customFormat="1" ht="15.75" customHeight="1" x14ac:dyDescent="0.25">
      <c r="A14" s="1"/>
      <c r="B14" s="50" t="s">
        <v>16</v>
      </c>
      <c r="C14" s="25" t="s">
        <v>20</v>
      </c>
      <c r="D14" s="25"/>
      <c r="E14" s="51"/>
      <c r="F14" s="27"/>
      <c r="G14" s="28"/>
      <c r="H14" s="52">
        <f>SUBTOTAL(9,H12:H13)</f>
        <v>0</v>
      </c>
      <c r="I14" s="52">
        <f t="shared" ref="I14:O14" si="1">SUBTOTAL(9,I12:I13)</f>
        <v>394.55200000000002</v>
      </c>
      <c r="J14" s="52">
        <f t="shared" si="1"/>
        <v>98.4</v>
      </c>
      <c r="K14" s="52">
        <f t="shared" si="1"/>
        <v>492.952</v>
      </c>
      <c r="L14" s="52">
        <f t="shared" si="1"/>
        <v>0</v>
      </c>
      <c r="M14" s="52">
        <f t="shared" si="1"/>
        <v>394.55200000000002</v>
      </c>
      <c r="N14" s="52">
        <f t="shared" si="1"/>
        <v>98.4</v>
      </c>
      <c r="O14" s="52">
        <f t="shared" si="1"/>
        <v>492.952</v>
      </c>
    </row>
    <row r="15" spans="1:15" s="11" customFormat="1" ht="15" customHeight="1" thickBot="1" x14ac:dyDescent="0.3">
      <c r="A15" s="1"/>
      <c r="B15" s="40"/>
      <c r="C15" s="41" t="s">
        <v>21</v>
      </c>
      <c r="D15" s="25"/>
      <c r="E15" s="23"/>
      <c r="F15" s="27"/>
      <c r="G15" s="28"/>
      <c r="H15" s="43">
        <f>SUBTOTAL(9,H12:H14)</f>
        <v>0</v>
      </c>
      <c r="I15" s="43">
        <f t="shared" ref="I15:O15" si="2">SUBTOTAL(9,I12:I14)</f>
        <v>394.55200000000002</v>
      </c>
      <c r="J15" s="43">
        <f t="shared" si="2"/>
        <v>98.4</v>
      </c>
      <c r="K15" s="43">
        <f t="shared" si="2"/>
        <v>492.952</v>
      </c>
      <c r="L15" s="43">
        <f t="shared" si="2"/>
        <v>0</v>
      </c>
      <c r="M15" s="43">
        <f t="shared" si="2"/>
        <v>394.55200000000002</v>
      </c>
      <c r="N15" s="43">
        <f t="shared" si="2"/>
        <v>98.4</v>
      </c>
      <c r="O15" s="43">
        <f t="shared" si="2"/>
        <v>492.952</v>
      </c>
    </row>
    <row r="16" spans="1:15" s="11" customFormat="1" ht="13.5" thickTop="1" x14ac:dyDescent="0.25">
      <c r="A16" s="1"/>
      <c r="B16" s="40"/>
      <c r="C16" s="41"/>
      <c r="D16" s="25"/>
      <c r="E16" s="23"/>
      <c r="F16" s="27"/>
      <c r="G16" s="28"/>
      <c r="H16" s="44"/>
      <c r="I16" s="44"/>
      <c r="J16" s="44"/>
      <c r="K16" s="45"/>
      <c r="L16" s="44"/>
      <c r="M16" s="44"/>
      <c r="N16" s="44"/>
      <c r="O16" s="45"/>
    </row>
    <row r="17" spans="1:15" s="11" customFormat="1" ht="18" x14ac:dyDescent="0.25">
      <c r="A17" s="1"/>
      <c r="B17" s="31" t="s">
        <v>22</v>
      </c>
      <c r="C17" s="41"/>
      <c r="D17" s="25"/>
      <c r="E17" s="23"/>
      <c r="F17" s="27"/>
      <c r="G17" s="28"/>
      <c r="H17" s="44"/>
      <c r="I17" s="44"/>
      <c r="J17" s="44"/>
      <c r="K17" s="45"/>
      <c r="L17" s="44"/>
      <c r="M17" s="44"/>
      <c r="N17" s="44"/>
      <c r="O17" s="45"/>
    </row>
    <row r="18" spans="1:15" s="11" customFormat="1" ht="5.25" customHeight="1" x14ac:dyDescent="0.25">
      <c r="A18" s="1"/>
      <c r="B18" s="31"/>
      <c r="C18" s="41"/>
      <c r="D18" s="25"/>
      <c r="E18" s="23"/>
      <c r="F18" s="27"/>
      <c r="G18" s="28"/>
      <c r="H18" s="44"/>
      <c r="I18" s="44"/>
      <c r="J18" s="44"/>
      <c r="K18" s="45"/>
      <c r="L18" s="44"/>
      <c r="M18" s="44"/>
      <c r="N18" s="44"/>
      <c r="O18" s="45"/>
    </row>
    <row r="19" spans="1:15" s="11" customFormat="1" x14ac:dyDescent="0.25">
      <c r="A19" s="1"/>
      <c r="B19" s="50">
        <v>7767</v>
      </c>
      <c r="C19" s="33" t="s">
        <v>23</v>
      </c>
      <c r="D19" s="32" t="s">
        <v>24</v>
      </c>
      <c r="E19" s="5">
        <v>901487156</v>
      </c>
      <c r="F19" s="27" t="s">
        <v>14</v>
      </c>
      <c r="G19" s="28">
        <v>43965</v>
      </c>
      <c r="H19" s="46">
        <v>0</v>
      </c>
      <c r="I19" s="7">
        <v>414.74299999999999</v>
      </c>
      <c r="J19" s="7">
        <v>0</v>
      </c>
      <c r="K19" s="7">
        <f>SUM(H19:J19)</f>
        <v>414.74299999999999</v>
      </c>
      <c r="L19" s="7">
        <v>0</v>
      </c>
      <c r="M19" s="7">
        <v>20.73715</v>
      </c>
      <c r="N19" s="7">
        <v>0</v>
      </c>
      <c r="O19" s="7">
        <f>SUM(L19:N19)</f>
        <v>20.73715</v>
      </c>
    </row>
    <row r="20" spans="1:15" s="11" customFormat="1" ht="13.5" thickBot="1" x14ac:dyDescent="0.3">
      <c r="A20" s="1"/>
      <c r="B20" s="50"/>
      <c r="C20" s="25" t="s">
        <v>25</v>
      </c>
      <c r="D20" s="25"/>
      <c r="E20" s="23"/>
      <c r="F20" s="27"/>
      <c r="G20" s="28"/>
      <c r="H20" s="53">
        <f t="shared" ref="H20:O20" si="3">SUBTOTAL(9,H19:H19)</f>
        <v>0</v>
      </c>
      <c r="I20" s="53">
        <f t="shared" si="3"/>
        <v>414.74299999999999</v>
      </c>
      <c r="J20" s="53">
        <f t="shared" si="3"/>
        <v>0</v>
      </c>
      <c r="K20" s="53">
        <f t="shared" si="3"/>
        <v>414.74299999999999</v>
      </c>
      <c r="L20" s="53">
        <f t="shared" si="3"/>
        <v>0</v>
      </c>
      <c r="M20" s="53">
        <f t="shared" si="3"/>
        <v>20.73715</v>
      </c>
      <c r="N20" s="53">
        <f t="shared" si="3"/>
        <v>0</v>
      </c>
      <c r="O20" s="53">
        <f t="shared" si="3"/>
        <v>20.73715</v>
      </c>
    </row>
    <row r="21" spans="1:15" s="11" customFormat="1" ht="13.5" thickTop="1" x14ac:dyDescent="0.25">
      <c r="A21" s="1"/>
      <c r="B21" s="40"/>
      <c r="C21" s="41"/>
      <c r="D21" s="25"/>
      <c r="E21" s="23"/>
      <c r="F21" s="27"/>
      <c r="G21" s="28"/>
      <c r="H21" s="44"/>
      <c r="I21" s="44"/>
      <c r="J21" s="44"/>
      <c r="K21" s="45"/>
      <c r="L21" s="44"/>
      <c r="M21" s="44"/>
      <c r="N21" s="44"/>
      <c r="O21" s="45"/>
    </row>
    <row r="22" spans="1:15" ht="18" x14ac:dyDescent="0.25">
      <c r="B22" s="31" t="s">
        <v>26</v>
      </c>
      <c r="C22" s="33"/>
      <c r="D22" s="33"/>
      <c r="E22" s="27"/>
      <c r="F22" s="27"/>
      <c r="G22" s="28"/>
      <c r="H22" s="29"/>
      <c r="I22" s="47"/>
      <c r="J22" s="47"/>
      <c r="K22" s="47"/>
      <c r="L22" s="47"/>
      <c r="M22" s="47"/>
      <c r="N22" s="47"/>
      <c r="O22" s="47"/>
    </row>
    <row r="23" spans="1:15" ht="5.25" customHeight="1" x14ac:dyDescent="0.25">
      <c r="B23" s="37"/>
      <c r="C23" s="32"/>
      <c r="D23" s="33"/>
      <c r="E23" s="5"/>
      <c r="F23" s="27"/>
      <c r="G23" s="28"/>
      <c r="H23" s="47"/>
      <c r="I23" s="47"/>
      <c r="J23" s="47"/>
      <c r="K23" s="47"/>
      <c r="L23" s="47"/>
      <c r="M23" s="47"/>
      <c r="N23" s="47"/>
      <c r="O23" s="47"/>
    </row>
    <row r="24" spans="1:15" ht="14.25" customHeight="1" x14ac:dyDescent="0.25">
      <c r="B24" s="50">
        <v>7547</v>
      </c>
      <c r="C24" s="33" t="s">
        <v>27</v>
      </c>
      <c r="D24" s="33" t="s">
        <v>28</v>
      </c>
      <c r="E24" s="5">
        <v>903232328</v>
      </c>
      <c r="F24" s="27" t="s">
        <v>14</v>
      </c>
      <c r="G24" s="28">
        <v>45029</v>
      </c>
      <c r="H24" s="48">
        <v>156.99170000000004</v>
      </c>
      <c r="I24" s="49">
        <v>250</v>
      </c>
      <c r="J24" s="49">
        <v>250</v>
      </c>
      <c r="K24" s="49">
        <f>SUM(H24:J24)</f>
        <v>656.99170000000004</v>
      </c>
      <c r="L24" s="49">
        <v>156.99170000000004</v>
      </c>
      <c r="M24" s="49">
        <v>250</v>
      </c>
      <c r="N24" s="49">
        <v>250</v>
      </c>
      <c r="O24" s="49">
        <f>SUM(L24:N24)</f>
        <v>656.99170000000004</v>
      </c>
    </row>
    <row r="25" spans="1:15" ht="5.25" customHeight="1" x14ac:dyDescent="0.25">
      <c r="B25" s="37"/>
      <c r="C25" s="33"/>
      <c r="D25" s="33"/>
      <c r="E25" s="56"/>
      <c r="F25" s="27"/>
      <c r="G25" s="28"/>
      <c r="H25" s="47"/>
      <c r="I25" s="47"/>
      <c r="J25" s="47"/>
      <c r="K25" s="47"/>
      <c r="L25" s="47"/>
      <c r="M25" s="47"/>
      <c r="N25" s="47"/>
      <c r="O25" s="47"/>
    </row>
    <row r="26" spans="1:15" x14ac:dyDescent="0.25">
      <c r="B26" s="57">
        <v>7727</v>
      </c>
      <c r="C26" s="32" t="s">
        <v>29</v>
      </c>
      <c r="D26" s="33" t="s">
        <v>30</v>
      </c>
      <c r="E26" s="5">
        <v>901394462</v>
      </c>
      <c r="F26" s="27" t="s">
        <v>31</v>
      </c>
      <c r="G26" s="28">
        <v>44875</v>
      </c>
      <c r="H26" s="54">
        <v>264.16665</v>
      </c>
      <c r="I26" s="7">
        <v>26.995000000000001</v>
      </c>
      <c r="J26" s="7">
        <v>0</v>
      </c>
      <c r="K26" s="47">
        <f>SUM(H26:J26)</f>
        <v>291.16165000000001</v>
      </c>
      <c r="L26" s="47">
        <v>97.741660499999995</v>
      </c>
      <c r="M26" s="47">
        <v>9.9881499999999992</v>
      </c>
      <c r="N26" s="47">
        <v>0</v>
      </c>
      <c r="O26" s="47">
        <f>SUM(L26:N26)</f>
        <v>107.7298105</v>
      </c>
    </row>
    <row r="27" spans="1:15" x14ac:dyDescent="0.25">
      <c r="B27" s="57">
        <v>7727</v>
      </c>
      <c r="C27" s="32" t="s">
        <v>310</v>
      </c>
      <c r="D27" s="33" t="s">
        <v>32</v>
      </c>
      <c r="E27" s="5">
        <v>901394533</v>
      </c>
      <c r="F27" s="27" t="s">
        <v>31</v>
      </c>
      <c r="G27" s="28">
        <v>44680</v>
      </c>
      <c r="H27" s="48">
        <v>909.93253000000016</v>
      </c>
      <c r="I27" s="49">
        <v>147.66</v>
      </c>
      <c r="J27" s="49">
        <v>0</v>
      </c>
      <c r="K27" s="49">
        <f>SUM(H27:J27)</f>
        <v>1057.5925300000001</v>
      </c>
      <c r="L27" s="49">
        <v>782.54197580000016</v>
      </c>
      <c r="M27" s="49">
        <v>126.98759999999999</v>
      </c>
      <c r="N27" s="49">
        <v>0</v>
      </c>
      <c r="O27" s="49">
        <f>SUM(L27:N27)</f>
        <v>909.5295758000002</v>
      </c>
    </row>
    <row r="28" spans="1:15" x14ac:dyDescent="0.25">
      <c r="B28" s="50">
        <v>7727</v>
      </c>
      <c r="C28" s="58" t="s">
        <v>33</v>
      </c>
      <c r="D28" s="33"/>
      <c r="E28" s="56"/>
      <c r="F28" s="27"/>
      <c r="G28" s="28"/>
      <c r="H28" s="52">
        <f>SUBTOTAL(9,H26:H27)</f>
        <v>1174.0991800000002</v>
      </c>
      <c r="I28" s="52">
        <f t="shared" ref="I28:O28" si="4">SUBTOTAL(9,I26:I27)</f>
        <v>174.655</v>
      </c>
      <c r="J28" s="52">
        <f t="shared" si="4"/>
        <v>0</v>
      </c>
      <c r="K28" s="52">
        <f t="shared" si="4"/>
        <v>1348.7541800000001</v>
      </c>
      <c r="L28" s="52">
        <f t="shared" si="4"/>
        <v>880.28363630000013</v>
      </c>
      <c r="M28" s="52">
        <f t="shared" si="4"/>
        <v>136.97574999999998</v>
      </c>
      <c r="N28" s="52">
        <f t="shared" si="4"/>
        <v>0</v>
      </c>
      <c r="O28" s="52">
        <f t="shared" si="4"/>
        <v>1017.2593863000002</v>
      </c>
    </row>
    <row r="29" spans="1:15" ht="5.25" customHeight="1" x14ac:dyDescent="0.25">
      <c r="B29" s="37"/>
      <c r="C29" s="33"/>
      <c r="D29" s="33"/>
      <c r="E29" s="56"/>
      <c r="F29" s="27"/>
      <c r="G29" s="28"/>
      <c r="H29" s="47"/>
      <c r="I29" s="47"/>
      <c r="J29" s="47"/>
      <c r="K29" s="47"/>
      <c r="L29" s="47"/>
      <c r="M29" s="47"/>
      <c r="N29" s="47"/>
      <c r="O29" s="47"/>
    </row>
    <row r="30" spans="1:15" x14ac:dyDescent="0.25">
      <c r="B30" s="37">
        <v>7763</v>
      </c>
      <c r="C30" s="32" t="s">
        <v>311</v>
      </c>
      <c r="D30" s="32" t="s">
        <v>34</v>
      </c>
      <c r="E30" s="59">
        <v>901665563</v>
      </c>
      <c r="F30" s="27" t="s">
        <v>14</v>
      </c>
      <c r="G30" s="28">
        <v>45078</v>
      </c>
      <c r="H30" s="54">
        <v>7517.421920000008</v>
      </c>
      <c r="I30" s="7">
        <v>3803</v>
      </c>
      <c r="J30" s="7">
        <v>0</v>
      </c>
      <c r="K30" s="47">
        <f>SUM(H30:J30)</f>
        <v>11320.421920000008</v>
      </c>
      <c r="L30" s="47">
        <v>7517.421920000008</v>
      </c>
      <c r="M30" s="47">
        <v>3803</v>
      </c>
      <c r="N30" s="47">
        <v>0</v>
      </c>
      <c r="O30" s="47">
        <f>SUM(L30:N30)</f>
        <v>11320.421920000008</v>
      </c>
    </row>
    <row r="31" spans="1:15" x14ac:dyDescent="0.25">
      <c r="B31" s="37">
        <v>7763</v>
      </c>
      <c r="C31" s="32" t="s">
        <v>312</v>
      </c>
      <c r="D31" s="32" t="s">
        <v>35</v>
      </c>
      <c r="E31" s="59">
        <v>901665564</v>
      </c>
      <c r="F31" s="27" t="s">
        <v>14</v>
      </c>
      <c r="G31" s="28">
        <v>45078</v>
      </c>
      <c r="H31" s="54">
        <v>657.87441000000013</v>
      </c>
      <c r="I31" s="7">
        <v>32</v>
      </c>
      <c r="J31" s="7">
        <v>0</v>
      </c>
      <c r="K31" s="47">
        <f>SUM(H31:J31)</f>
        <v>689.87441000000013</v>
      </c>
      <c r="L31" s="47">
        <v>657.87441000000013</v>
      </c>
      <c r="M31" s="47">
        <v>32</v>
      </c>
      <c r="N31" s="47">
        <v>0</v>
      </c>
      <c r="O31" s="47">
        <f>SUM(L31:N31)</f>
        <v>689.87441000000013</v>
      </c>
    </row>
    <row r="32" spans="1:15" s="11" customFormat="1" x14ac:dyDescent="0.25">
      <c r="A32" s="1"/>
      <c r="B32" s="37">
        <v>7763</v>
      </c>
      <c r="C32" s="33" t="s">
        <v>313</v>
      </c>
      <c r="D32" s="32" t="s">
        <v>36</v>
      </c>
      <c r="E32" s="59">
        <v>901484315</v>
      </c>
      <c r="F32" s="27" t="s">
        <v>14</v>
      </c>
      <c r="G32" s="28">
        <v>45261</v>
      </c>
      <c r="H32" s="46">
        <v>244.24558999999994</v>
      </c>
      <c r="I32" s="7">
        <v>96</v>
      </c>
      <c r="J32" s="7">
        <v>16</v>
      </c>
      <c r="K32" s="7">
        <f>SUM(H32:J32)</f>
        <v>356.24558999999994</v>
      </c>
      <c r="L32" s="7">
        <v>244.24558999999994</v>
      </c>
      <c r="M32" s="7">
        <v>96</v>
      </c>
      <c r="N32" s="7">
        <v>16</v>
      </c>
      <c r="O32" s="7">
        <f>SUM(L32:N32)</f>
        <v>356.24558999999994</v>
      </c>
    </row>
    <row r="33" spans="1:15" s="11" customFormat="1" x14ac:dyDescent="0.25">
      <c r="A33" s="1"/>
      <c r="B33" s="37">
        <v>7763</v>
      </c>
      <c r="C33" s="33" t="s">
        <v>314</v>
      </c>
      <c r="D33" s="32" t="s">
        <v>37</v>
      </c>
      <c r="E33" s="59">
        <v>902249120</v>
      </c>
      <c r="F33" s="27" t="s">
        <v>14</v>
      </c>
      <c r="G33" s="28">
        <v>44802</v>
      </c>
      <c r="H33" s="46">
        <v>25.525869999999987</v>
      </c>
      <c r="I33" s="7">
        <v>10</v>
      </c>
      <c r="J33" s="7">
        <v>0</v>
      </c>
      <c r="K33" s="7">
        <f>SUM(H33:J33)</f>
        <v>35.525869999999983</v>
      </c>
      <c r="L33" s="7">
        <v>25.525869999999987</v>
      </c>
      <c r="M33" s="7">
        <v>10</v>
      </c>
      <c r="N33" s="7">
        <v>0</v>
      </c>
      <c r="O33" s="7">
        <f>SUM(L33:N33)</f>
        <v>35.525869999999983</v>
      </c>
    </row>
    <row r="34" spans="1:15" s="11" customFormat="1" x14ac:dyDescent="0.25">
      <c r="A34" s="1"/>
      <c r="B34" s="37">
        <v>7763</v>
      </c>
      <c r="C34" s="33" t="s">
        <v>38</v>
      </c>
      <c r="D34" s="60" t="s">
        <v>39</v>
      </c>
      <c r="E34" s="27">
        <v>902249121</v>
      </c>
      <c r="F34" s="27" t="s">
        <v>14</v>
      </c>
      <c r="G34" s="28">
        <v>45078</v>
      </c>
      <c r="H34" s="48">
        <v>47.451669999999979</v>
      </c>
      <c r="I34" s="49">
        <v>10</v>
      </c>
      <c r="J34" s="49">
        <v>0</v>
      </c>
      <c r="K34" s="49">
        <f>SUM(H34:J34)</f>
        <v>57.451669999999979</v>
      </c>
      <c r="L34" s="49">
        <v>47.451669999999979</v>
      </c>
      <c r="M34" s="49">
        <v>10</v>
      </c>
      <c r="N34" s="49">
        <v>0</v>
      </c>
      <c r="O34" s="49">
        <f>SUM(L34:N34)</f>
        <v>57.451669999999979</v>
      </c>
    </row>
    <row r="35" spans="1:15" x14ac:dyDescent="0.25">
      <c r="B35" s="50">
        <v>7763</v>
      </c>
      <c r="C35" s="58" t="s">
        <v>40</v>
      </c>
      <c r="D35" s="33"/>
      <c r="E35" s="56"/>
      <c r="F35" s="27"/>
      <c r="G35" s="28"/>
      <c r="H35" s="52">
        <f>SUBTOTAL(9,H30:H34)</f>
        <v>8492.5194600000086</v>
      </c>
      <c r="I35" s="52">
        <f t="shared" ref="I35:O35" si="5">SUBTOTAL(9,I30:I34)</f>
        <v>3951</v>
      </c>
      <c r="J35" s="52">
        <f t="shared" si="5"/>
        <v>16</v>
      </c>
      <c r="K35" s="52">
        <f t="shared" si="5"/>
        <v>12459.519460000009</v>
      </c>
      <c r="L35" s="52">
        <f t="shared" si="5"/>
        <v>8492.5194600000086</v>
      </c>
      <c r="M35" s="52">
        <f t="shared" si="5"/>
        <v>3951</v>
      </c>
      <c r="N35" s="52">
        <f t="shared" si="5"/>
        <v>16</v>
      </c>
      <c r="O35" s="52">
        <f t="shared" si="5"/>
        <v>12459.519460000009</v>
      </c>
    </row>
    <row r="36" spans="1:15" ht="5.25" customHeight="1" x14ac:dyDescent="0.25">
      <c r="B36" s="50"/>
      <c r="C36" s="33"/>
      <c r="D36" s="33"/>
      <c r="E36" s="56"/>
      <c r="F36" s="27"/>
      <c r="G36" s="28"/>
      <c r="H36" s="47"/>
      <c r="I36" s="47"/>
      <c r="J36" s="47"/>
      <c r="K36" s="47"/>
      <c r="L36" s="47"/>
      <c r="M36" s="47"/>
      <c r="N36" s="47"/>
      <c r="O36" s="47"/>
    </row>
    <row r="37" spans="1:15" x14ac:dyDescent="0.25">
      <c r="B37" s="50" t="s">
        <v>41</v>
      </c>
      <c r="C37" s="33" t="s">
        <v>315</v>
      </c>
      <c r="D37" s="33" t="s">
        <v>42</v>
      </c>
      <c r="E37" s="5">
        <v>900713964</v>
      </c>
      <c r="F37" s="27" t="s">
        <v>14</v>
      </c>
      <c r="G37" s="28">
        <v>44313</v>
      </c>
      <c r="H37" s="54">
        <v>0</v>
      </c>
      <c r="I37" s="7">
        <v>-2.34</v>
      </c>
      <c r="J37" s="7">
        <v>0</v>
      </c>
      <c r="K37" s="47">
        <f>SUM(H37:J37)</f>
        <v>-2.34</v>
      </c>
      <c r="L37" s="47">
        <v>0</v>
      </c>
      <c r="M37" s="47">
        <v>-1.5209999999999999</v>
      </c>
      <c r="N37" s="47">
        <v>0</v>
      </c>
      <c r="O37" s="47">
        <f>SUM(L37:N37)</f>
        <v>-1.5209999999999999</v>
      </c>
    </row>
    <row r="38" spans="1:15" ht="5.25" customHeight="1" x14ac:dyDescent="0.25">
      <c r="B38" s="50"/>
      <c r="C38" s="33"/>
      <c r="D38" s="33"/>
      <c r="E38" s="56"/>
      <c r="F38" s="27"/>
      <c r="G38" s="28"/>
      <c r="H38" s="47"/>
      <c r="I38" s="47"/>
      <c r="J38" s="47"/>
      <c r="K38" s="47"/>
      <c r="L38" s="47"/>
      <c r="M38" s="47"/>
      <c r="N38" s="47"/>
      <c r="O38" s="47"/>
    </row>
    <row r="39" spans="1:15" s="11" customFormat="1" x14ac:dyDescent="0.25">
      <c r="A39" s="1"/>
      <c r="B39" s="62">
        <v>8019</v>
      </c>
      <c r="C39" s="33" t="s">
        <v>43</v>
      </c>
      <c r="D39" s="33" t="s">
        <v>44</v>
      </c>
      <c r="E39" s="56" t="s">
        <v>45</v>
      </c>
      <c r="F39" s="27" t="s">
        <v>31</v>
      </c>
      <c r="G39" s="28">
        <v>44851</v>
      </c>
      <c r="H39" s="46">
        <v>666.18345999999997</v>
      </c>
      <c r="I39" s="7">
        <v>14.385999999999999</v>
      </c>
      <c r="J39" s="7">
        <v>0</v>
      </c>
      <c r="K39" s="7">
        <f>SUM(H39:J39)</f>
        <v>680.56945999999994</v>
      </c>
      <c r="L39" s="7">
        <v>666.18345999999997</v>
      </c>
      <c r="M39" s="7">
        <v>14.385999999999999</v>
      </c>
      <c r="N39" s="55">
        <v>0</v>
      </c>
      <c r="O39" s="7">
        <f>SUM(L39:N39)</f>
        <v>680.56945999999994</v>
      </c>
    </row>
    <row r="40" spans="1:15" s="11" customFormat="1" x14ac:dyDescent="0.25">
      <c r="A40" s="1"/>
      <c r="B40" s="62">
        <v>8019</v>
      </c>
      <c r="C40" s="33" t="s">
        <v>46</v>
      </c>
      <c r="D40" s="33" t="s">
        <v>47</v>
      </c>
      <c r="E40" s="56" t="s">
        <v>48</v>
      </c>
      <c r="F40" s="27" t="s">
        <v>31</v>
      </c>
      <c r="G40" s="28">
        <v>44851</v>
      </c>
      <c r="H40" s="46">
        <v>213.89544000000001</v>
      </c>
      <c r="I40" s="7">
        <v>16.768999999999998</v>
      </c>
      <c r="J40" s="7">
        <v>0</v>
      </c>
      <c r="K40" s="7">
        <f>SUM(H40:J40)</f>
        <v>230.66444000000001</v>
      </c>
      <c r="L40" s="7">
        <v>213.89544000000001</v>
      </c>
      <c r="M40" s="7">
        <v>16.768999999999998</v>
      </c>
      <c r="N40" s="55">
        <v>0</v>
      </c>
      <c r="O40" s="7">
        <f>SUM(L40:N40)</f>
        <v>230.66444000000001</v>
      </c>
    </row>
    <row r="41" spans="1:15" x14ac:dyDescent="0.25">
      <c r="B41" s="50">
        <v>8019</v>
      </c>
      <c r="C41" s="25" t="s">
        <v>49</v>
      </c>
      <c r="D41" s="33"/>
      <c r="E41" s="56"/>
      <c r="F41" s="27"/>
      <c r="G41" s="28"/>
      <c r="H41" s="61">
        <f>SUBTOTAL(9,H39:H40)</f>
        <v>880.07889999999998</v>
      </c>
      <c r="I41" s="61">
        <f t="shared" ref="I41:O41" si="6">SUBTOTAL(9,I39:I40)</f>
        <v>31.154999999999998</v>
      </c>
      <c r="J41" s="61">
        <f t="shared" si="6"/>
        <v>0</v>
      </c>
      <c r="K41" s="61">
        <f t="shared" si="6"/>
        <v>911.23389999999995</v>
      </c>
      <c r="L41" s="61">
        <f t="shared" si="6"/>
        <v>880.07889999999998</v>
      </c>
      <c r="M41" s="61">
        <f t="shared" si="6"/>
        <v>31.154999999999998</v>
      </c>
      <c r="N41" s="61">
        <f t="shared" si="6"/>
        <v>0</v>
      </c>
      <c r="O41" s="61">
        <f t="shared" si="6"/>
        <v>911.23389999999995</v>
      </c>
    </row>
    <row r="42" spans="1:15" ht="5.25" customHeight="1" x14ac:dyDescent="0.25">
      <c r="B42" s="50"/>
      <c r="C42" s="33"/>
      <c r="D42" s="33"/>
      <c r="E42" s="56"/>
      <c r="F42" s="27"/>
      <c r="G42" s="28"/>
      <c r="H42" s="47"/>
      <c r="I42" s="47"/>
      <c r="J42" s="47"/>
      <c r="K42" s="47"/>
      <c r="L42" s="47"/>
      <c r="M42" s="47"/>
      <c r="N42" s="47"/>
      <c r="O42" s="47"/>
    </row>
    <row r="43" spans="1:15" s="11" customFormat="1" x14ac:dyDescent="0.25">
      <c r="A43" s="1"/>
      <c r="B43" s="50">
        <v>7115</v>
      </c>
      <c r="C43" s="33" t="s">
        <v>316</v>
      </c>
      <c r="D43" s="33" t="s">
        <v>50</v>
      </c>
      <c r="E43" s="27">
        <v>902067053</v>
      </c>
      <c r="F43" s="27" t="s">
        <v>14</v>
      </c>
      <c r="G43" s="28">
        <v>44550</v>
      </c>
      <c r="H43" s="46">
        <v>0</v>
      </c>
      <c r="I43" s="7">
        <v>840.21799999999996</v>
      </c>
      <c r="J43" s="7">
        <v>0</v>
      </c>
      <c r="K43" s="7">
        <f>SUM(H43:J43)</f>
        <v>840.21799999999996</v>
      </c>
      <c r="L43" s="7">
        <v>0</v>
      </c>
      <c r="M43" s="7">
        <v>688.97875999999997</v>
      </c>
      <c r="N43" s="7">
        <v>0</v>
      </c>
      <c r="O43" s="7">
        <f>SUM(L43:N43)</f>
        <v>688.97875999999997</v>
      </c>
    </row>
    <row r="44" spans="1:15" s="11" customFormat="1" ht="5.25" customHeight="1" x14ac:dyDescent="0.25">
      <c r="A44" s="1"/>
      <c r="B44" s="50"/>
      <c r="C44" s="33"/>
      <c r="D44" s="60"/>
      <c r="E44" s="56"/>
      <c r="F44" s="27"/>
      <c r="G44" s="28"/>
      <c r="H44" s="7"/>
      <c r="I44" s="7"/>
      <c r="J44" s="7"/>
      <c r="K44" s="7"/>
      <c r="L44" s="7"/>
      <c r="M44" s="7"/>
      <c r="N44" s="7"/>
      <c r="O44" s="7"/>
    </row>
    <row r="45" spans="1:15" s="11" customFormat="1" ht="25" x14ac:dyDescent="0.25">
      <c r="A45" s="1"/>
      <c r="B45" s="37">
        <v>7227</v>
      </c>
      <c r="C45" s="36" t="s">
        <v>317</v>
      </c>
      <c r="D45" s="60" t="s">
        <v>51</v>
      </c>
      <c r="E45" s="27">
        <v>902379073</v>
      </c>
      <c r="F45" s="27" t="s">
        <v>14</v>
      </c>
      <c r="G45" s="28">
        <v>44487</v>
      </c>
      <c r="H45" s="46">
        <v>5450.9145000000053</v>
      </c>
      <c r="I45" s="7">
        <v>416</v>
      </c>
      <c r="J45" s="7">
        <v>0</v>
      </c>
      <c r="K45" s="7">
        <f>SUM(H45:J45)</f>
        <v>5866.9145000000053</v>
      </c>
      <c r="L45" s="7">
        <v>5450.9145000000053</v>
      </c>
      <c r="M45" s="7">
        <v>416</v>
      </c>
      <c r="N45" s="7">
        <v>0</v>
      </c>
      <c r="O45" s="7">
        <f>SUM(L45:N45)</f>
        <v>5866.9145000000053</v>
      </c>
    </row>
    <row r="46" spans="1:15" s="11" customFormat="1" x14ac:dyDescent="0.25">
      <c r="A46" s="1"/>
      <c r="B46" s="37">
        <v>7227</v>
      </c>
      <c r="C46" s="33" t="s">
        <v>52</v>
      </c>
      <c r="D46" s="60" t="s">
        <v>53</v>
      </c>
      <c r="E46" s="27">
        <v>902448105</v>
      </c>
      <c r="F46" s="27" t="s">
        <v>31</v>
      </c>
      <c r="G46" s="28">
        <v>44824</v>
      </c>
      <c r="H46" s="46">
        <v>55.750799999999998</v>
      </c>
      <c r="I46" s="7">
        <v>314</v>
      </c>
      <c r="J46" s="7">
        <v>0</v>
      </c>
      <c r="K46" s="7">
        <f>SUM(H46:J46)</f>
        <v>369.75080000000003</v>
      </c>
      <c r="L46" s="7">
        <v>55.750799999999998</v>
      </c>
      <c r="M46" s="7">
        <v>314</v>
      </c>
      <c r="N46" s="7">
        <v>0</v>
      </c>
      <c r="O46" s="7">
        <f>SUM(L46:N46)</f>
        <v>369.75080000000003</v>
      </c>
    </row>
    <row r="47" spans="1:15" s="11" customFormat="1" x14ac:dyDescent="0.25">
      <c r="A47" s="1"/>
      <c r="B47" s="50">
        <v>7227</v>
      </c>
      <c r="C47" s="25" t="s">
        <v>54</v>
      </c>
      <c r="D47" s="60"/>
      <c r="E47" s="56"/>
      <c r="F47" s="27"/>
      <c r="G47" s="28"/>
      <c r="H47" s="61">
        <f>SUBTOTAL(9,H45:H46)</f>
        <v>5506.6653000000051</v>
      </c>
      <c r="I47" s="61">
        <f t="shared" ref="I47:O47" si="7">SUBTOTAL(9,I45:I46)</f>
        <v>730</v>
      </c>
      <c r="J47" s="61">
        <f t="shared" si="7"/>
        <v>0</v>
      </c>
      <c r="K47" s="61">
        <f t="shared" si="7"/>
        <v>6236.6653000000051</v>
      </c>
      <c r="L47" s="61">
        <f t="shared" si="7"/>
        <v>5506.6653000000051</v>
      </c>
      <c r="M47" s="61">
        <f t="shared" si="7"/>
        <v>730</v>
      </c>
      <c r="N47" s="61">
        <f t="shared" si="7"/>
        <v>0</v>
      </c>
      <c r="O47" s="61">
        <f t="shared" si="7"/>
        <v>6236.6653000000051</v>
      </c>
    </row>
    <row r="48" spans="1:15" s="11" customFormat="1" ht="5.25" customHeight="1" x14ac:dyDescent="0.25">
      <c r="A48" s="1"/>
      <c r="B48" s="50"/>
      <c r="C48" s="25"/>
      <c r="D48" s="60"/>
      <c r="E48" s="56"/>
      <c r="F48" s="27"/>
      <c r="G48" s="28"/>
      <c r="H48" s="7"/>
      <c r="I48" s="7"/>
      <c r="J48" s="7"/>
      <c r="K48" s="7">
        <v>0</v>
      </c>
      <c r="L48" s="7"/>
      <c r="M48" s="7"/>
      <c r="N48" s="7"/>
      <c r="O48" s="7"/>
    </row>
    <row r="49" spans="1:15" s="11" customFormat="1" ht="11.25" customHeight="1" x14ac:dyDescent="0.25">
      <c r="A49" s="1"/>
      <c r="B49" s="50">
        <v>8107</v>
      </c>
      <c r="C49" s="36" t="s">
        <v>318</v>
      </c>
      <c r="D49" s="60" t="s">
        <v>55</v>
      </c>
      <c r="E49" s="27">
        <v>902342409</v>
      </c>
      <c r="F49" s="27" t="s">
        <v>14</v>
      </c>
      <c r="G49" s="28">
        <v>44883</v>
      </c>
      <c r="H49" s="63">
        <v>918.21698000000026</v>
      </c>
      <c r="I49" s="55">
        <v>1225.326</v>
      </c>
      <c r="J49" s="55">
        <v>1154.8389999999999</v>
      </c>
      <c r="K49" s="55">
        <f t="shared" ref="K49:K53" si="8">SUM(H49:J49)</f>
        <v>3298.3819800000001</v>
      </c>
      <c r="L49" s="55">
        <v>918.21698000000026</v>
      </c>
      <c r="M49" s="55">
        <v>1225.326</v>
      </c>
      <c r="N49" s="55">
        <v>1154.8389999999999</v>
      </c>
      <c r="O49" s="55">
        <f t="shared" ref="O49:O53" si="9">SUM(L49:N49)</f>
        <v>3298.3819800000001</v>
      </c>
    </row>
    <row r="50" spans="1:15" s="11" customFormat="1" ht="12.75" customHeight="1" x14ac:dyDescent="0.25">
      <c r="A50" s="1"/>
      <c r="B50" s="39">
        <v>8090</v>
      </c>
      <c r="C50" s="36" t="s">
        <v>319</v>
      </c>
      <c r="D50" s="33" t="s">
        <v>56</v>
      </c>
      <c r="E50" s="5">
        <v>902249125</v>
      </c>
      <c r="F50" s="27" t="s">
        <v>14</v>
      </c>
      <c r="G50" s="28">
        <v>43963</v>
      </c>
      <c r="H50" s="63">
        <v>0</v>
      </c>
      <c r="I50" s="55">
        <v>22</v>
      </c>
      <c r="J50" s="55">
        <v>0</v>
      </c>
      <c r="K50" s="55">
        <f t="shared" si="8"/>
        <v>22</v>
      </c>
      <c r="L50" s="55">
        <v>0</v>
      </c>
      <c r="M50" s="55">
        <v>22</v>
      </c>
      <c r="N50" s="55">
        <v>0</v>
      </c>
      <c r="O50" s="55">
        <f t="shared" si="9"/>
        <v>22</v>
      </c>
    </row>
    <row r="51" spans="1:15" s="11" customFormat="1" x14ac:dyDescent="0.25">
      <c r="A51" s="1"/>
      <c r="B51" s="50">
        <v>8171</v>
      </c>
      <c r="C51" s="33" t="s">
        <v>57</v>
      </c>
      <c r="D51" s="33" t="s">
        <v>58</v>
      </c>
      <c r="E51" s="27">
        <v>902460358</v>
      </c>
      <c r="F51" s="27" t="s">
        <v>14</v>
      </c>
      <c r="G51" s="28">
        <v>45105</v>
      </c>
      <c r="H51" s="63">
        <v>91.499759999999981</v>
      </c>
      <c r="I51" s="55">
        <v>1016</v>
      </c>
      <c r="J51" s="55">
        <v>2458.9</v>
      </c>
      <c r="K51" s="7">
        <f t="shared" si="8"/>
        <v>3566.3997600000002</v>
      </c>
      <c r="L51" s="55">
        <v>91.499759999999981</v>
      </c>
      <c r="M51" s="55">
        <v>1016</v>
      </c>
      <c r="N51" s="55">
        <v>2458.9</v>
      </c>
      <c r="O51" s="55">
        <f t="shared" si="9"/>
        <v>3566.3997600000002</v>
      </c>
    </row>
    <row r="52" spans="1:15" s="11" customFormat="1" x14ac:dyDescent="0.25">
      <c r="A52" s="1"/>
      <c r="B52" s="50">
        <v>8207</v>
      </c>
      <c r="C52" s="33" t="s">
        <v>59</v>
      </c>
      <c r="D52" s="33" t="s">
        <v>60</v>
      </c>
      <c r="E52" s="27">
        <v>902598927</v>
      </c>
      <c r="F52" s="27" t="s">
        <v>14</v>
      </c>
      <c r="G52" s="28">
        <v>45194</v>
      </c>
      <c r="H52" s="63">
        <v>19.905639999999998</v>
      </c>
      <c r="I52" s="55">
        <v>155</v>
      </c>
      <c r="J52" s="55">
        <v>400</v>
      </c>
      <c r="K52" s="7">
        <f t="shared" si="8"/>
        <v>574.90563999999995</v>
      </c>
      <c r="L52" s="55">
        <v>19.905639999999998</v>
      </c>
      <c r="M52" s="55">
        <v>155</v>
      </c>
      <c r="N52" s="55">
        <v>400</v>
      </c>
      <c r="O52" s="55">
        <f t="shared" si="9"/>
        <v>574.90563999999995</v>
      </c>
    </row>
    <row r="53" spans="1:15" s="11" customFormat="1" x14ac:dyDescent="0.25">
      <c r="A53" s="1"/>
      <c r="B53" s="50">
        <v>8214</v>
      </c>
      <c r="C53" s="33" t="s">
        <v>61</v>
      </c>
      <c r="D53" s="33" t="s">
        <v>62</v>
      </c>
      <c r="E53" s="27">
        <v>902630576</v>
      </c>
      <c r="F53" s="27" t="s">
        <v>14</v>
      </c>
      <c r="G53" s="28">
        <v>45090</v>
      </c>
      <c r="H53" s="63">
        <v>3.7794400000000001</v>
      </c>
      <c r="I53" s="55">
        <v>807.5</v>
      </c>
      <c r="J53" s="55">
        <v>650</v>
      </c>
      <c r="K53" s="7">
        <f t="shared" si="8"/>
        <v>1461.27944</v>
      </c>
      <c r="L53" s="55">
        <v>3.7794400000000001</v>
      </c>
      <c r="M53" s="55">
        <v>807.5</v>
      </c>
      <c r="N53" s="55">
        <v>650</v>
      </c>
      <c r="O53" s="55">
        <f t="shared" si="9"/>
        <v>1461.27944</v>
      </c>
    </row>
    <row r="54" spans="1:15" s="11" customFormat="1" ht="5.25" customHeight="1" x14ac:dyDescent="0.25">
      <c r="A54" s="1"/>
      <c r="B54" s="50"/>
      <c r="C54" s="33"/>
      <c r="D54" s="60"/>
      <c r="E54" s="56"/>
      <c r="F54" s="27"/>
      <c r="G54" s="28"/>
      <c r="H54" s="7"/>
      <c r="I54" s="7"/>
      <c r="J54" s="7"/>
      <c r="K54" s="7"/>
      <c r="L54" s="7"/>
      <c r="M54" s="7"/>
      <c r="N54" s="7"/>
      <c r="O54" s="7"/>
    </row>
    <row r="55" spans="1:15" s="11" customFormat="1" x14ac:dyDescent="0.25">
      <c r="A55" s="1"/>
      <c r="B55" s="37">
        <v>7546</v>
      </c>
      <c r="C55" s="101" t="s">
        <v>320</v>
      </c>
      <c r="D55" s="60" t="s">
        <v>63</v>
      </c>
      <c r="E55" s="27">
        <v>902287734</v>
      </c>
      <c r="F55" s="27" t="s">
        <v>14</v>
      </c>
      <c r="G55" s="28">
        <v>45107</v>
      </c>
      <c r="H55" s="46">
        <v>0</v>
      </c>
      <c r="I55" s="7">
        <v>10</v>
      </c>
      <c r="J55" s="7">
        <v>0</v>
      </c>
      <c r="K55" s="7">
        <f t="shared" ref="K55:K61" si="10">SUM(H55:J55)</f>
        <v>10</v>
      </c>
      <c r="L55" s="7">
        <v>0</v>
      </c>
      <c r="M55" s="7">
        <v>10</v>
      </c>
      <c r="N55" s="7">
        <v>0</v>
      </c>
      <c r="O55" s="7">
        <f t="shared" ref="O55:O61" si="11">SUM(L55:N55)</f>
        <v>10</v>
      </c>
    </row>
    <row r="56" spans="1:15" s="11" customFormat="1" x14ac:dyDescent="0.25">
      <c r="A56" s="1"/>
      <c r="B56" s="37">
        <v>7546</v>
      </c>
      <c r="C56" s="101" t="s">
        <v>321</v>
      </c>
      <c r="D56" s="60" t="s">
        <v>64</v>
      </c>
      <c r="E56" s="27">
        <v>902287735</v>
      </c>
      <c r="F56" s="27" t="s">
        <v>14</v>
      </c>
      <c r="G56" s="28">
        <v>45107</v>
      </c>
      <c r="H56" s="46">
        <v>0</v>
      </c>
      <c r="I56" s="7">
        <v>512</v>
      </c>
      <c r="J56" s="7">
        <v>0</v>
      </c>
      <c r="K56" s="7">
        <f t="shared" si="10"/>
        <v>512</v>
      </c>
      <c r="L56" s="7">
        <v>0</v>
      </c>
      <c r="M56" s="7">
        <v>512</v>
      </c>
      <c r="N56" s="7">
        <v>0</v>
      </c>
      <c r="O56" s="7">
        <f t="shared" si="11"/>
        <v>512</v>
      </c>
    </row>
    <row r="57" spans="1:15" s="11" customFormat="1" x14ac:dyDescent="0.25">
      <c r="A57" s="1"/>
      <c r="B57" s="37">
        <v>7546</v>
      </c>
      <c r="C57" s="101" t="s">
        <v>322</v>
      </c>
      <c r="D57" s="60" t="s">
        <v>65</v>
      </c>
      <c r="E57" s="27">
        <v>902287736</v>
      </c>
      <c r="F57" s="27" t="s">
        <v>14</v>
      </c>
      <c r="G57" s="28">
        <v>44742</v>
      </c>
      <c r="H57" s="46">
        <v>0</v>
      </c>
      <c r="I57" s="7">
        <v>3</v>
      </c>
      <c r="J57" s="7">
        <v>0</v>
      </c>
      <c r="K57" s="7">
        <f t="shared" si="10"/>
        <v>3</v>
      </c>
      <c r="L57" s="7">
        <v>0</v>
      </c>
      <c r="M57" s="7">
        <v>3</v>
      </c>
      <c r="N57" s="7">
        <v>0</v>
      </c>
      <c r="O57" s="7">
        <f t="shared" si="11"/>
        <v>3</v>
      </c>
    </row>
    <row r="58" spans="1:15" s="11" customFormat="1" x14ac:dyDescent="0.25">
      <c r="A58" s="1"/>
      <c r="B58" s="37">
        <v>7546</v>
      </c>
      <c r="C58" s="101" t="s">
        <v>323</v>
      </c>
      <c r="D58" s="60" t="s">
        <v>66</v>
      </c>
      <c r="E58" s="27">
        <v>902287737</v>
      </c>
      <c r="F58" s="27" t="s">
        <v>14</v>
      </c>
      <c r="G58" s="28">
        <v>44312</v>
      </c>
      <c r="H58" s="46">
        <v>0</v>
      </c>
      <c r="I58" s="7">
        <v>175</v>
      </c>
      <c r="J58" s="7">
        <v>0</v>
      </c>
      <c r="K58" s="7">
        <f t="shared" si="10"/>
        <v>175</v>
      </c>
      <c r="L58" s="7">
        <v>0</v>
      </c>
      <c r="M58" s="7">
        <v>175</v>
      </c>
      <c r="N58" s="7">
        <v>0</v>
      </c>
      <c r="O58" s="7">
        <f t="shared" si="11"/>
        <v>175</v>
      </c>
    </row>
    <row r="59" spans="1:15" s="11" customFormat="1" x14ac:dyDescent="0.25">
      <c r="A59" s="1"/>
      <c r="B59" s="37">
        <v>7546</v>
      </c>
      <c r="C59" s="101" t="s">
        <v>324</v>
      </c>
      <c r="D59" s="60" t="s">
        <v>67</v>
      </c>
      <c r="E59" s="27">
        <v>902287738</v>
      </c>
      <c r="F59" s="27" t="s">
        <v>14</v>
      </c>
      <c r="G59" s="28">
        <v>44713</v>
      </c>
      <c r="H59" s="46">
        <v>0</v>
      </c>
      <c r="I59" s="7">
        <v>956</v>
      </c>
      <c r="J59" s="7">
        <v>14</v>
      </c>
      <c r="K59" s="7">
        <f t="shared" si="10"/>
        <v>970</v>
      </c>
      <c r="L59" s="7">
        <v>0</v>
      </c>
      <c r="M59" s="7">
        <v>956</v>
      </c>
      <c r="N59" s="7">
        <v>14</v>
      </c>
      <c r="O59" s="7">
        <f t="shared" si="11"/>
        <v>970</v>
      </c>
    </row>
    <row r="60" spans="1:15" s="11" customFormat="1" x14ac:dyDescent="0.25">
      <c r="A60" s="1"/>
      <c r="B60" s="37">
        <v>7546</v>
      </c>
      <c r="C60" s="101" t="s">
        <v>325</v>
      </c>
      <c r="D60" s="60" t="s">
        <v>68</v>
      </c>
      <c r="E60" s="27">
        <v>902288039</v>
      </c>
      <c r="F60" s="27" t="s">
        <v>14</v>
      </c>
      <c r="G60" s="28">
        <v>44713</v>
      </c>
      <c r="H60" s="46">
        <v>0</v>
      </c>
      <c r="I60" s="7">
        <v>345</v>
      </c>
      <c r="J60" s="7">
        <v>0</v>
      </c>
      <c r="K60" s="7">
        <f t="shared" si="10"/>
        <v>345</v>
      </c>
      <c r="L60" s="7">
        <v>0</v>
      </c>
      <c r="M60" s="7">
        <v>345</v>
      </c>
      <c r="N60" s="7">
        <v>0</v>
      </c>
      <c r="O60" s="7">
        <f t="shared" si="11"/>
        <v>345</v>
      </c>
    </row>
    <row r="61" spans="1:15" s="11" customFormat="1" x14ac:dyDescent="0.25">
      <c r="A61" s="1"/>
      <c r="B61" s="37">
        <v>7546</v>
      </c>
      <c r="C61" s="101" t="s">
        <v>326</v>
      </c>
      <c r="D61" s="60" t="s">
        <v>69</v>
      </c>
      <c r="E61" s="27">
        <v>902288040</v>
      </c>
      <c r="F61" s="27" t="s">
        <v>14</v>
      </c>
      <c r="G61" s="28">
        <v>45078</v>
      </c>
      <c r="H61" s="46">
        <v>0</v>
      </c>
      <c r="I61" s="7">
        <v>344</v>
      </c>
      <c r="J61" s="7">
        <v>0</v>
      </c>
      <c r="K61" s="7">
        <f t="shared" si="10"/>
        <v>344</v>
      </c>
      <c r="L61" s="7">
        <v>0</v>
      </c>
      <c r="M61" s="7">
        <v>344</v>
      </c>
      <c r="N61" s="7">
        <v>0</v>
      </c>
      <c r="O61" s="7">
        <f t="shared" si="11"/>
        <v>344</v>
      </c>
    </row>
    <row r="62" spans="1:15" s="11" customFormat="1" x14ac:dyDescent="0.25">
      <c r="A62" s="1"/>
      <c r="B62" s="50">
        <v>7546</v>
      </c>
      <c r="C62" s="25" t="s">
        <v>70</v>
      </c>
      <c r="D62" s="60"/>
      <c r="E62" s="56"/>
      <c r="F62" s="27"/>
      <c r="G62" s="28"/>
      <c r="H62" s="61">
        <f>SUBTOTAL(9,H55:H61)</f>
        <v>0</v>
      </c>
      <c r="I62" s="61">
        <f t="shared" ref="I62:O62" si="12">SUBTOTAL(9,I55:I61)</f>
        <v>2345</v>
      </c>
      <c r="J62" s="61">
        <f t="shared" si="12"/>
        <v>14</v>
      </c>
      <c r="K62" s="61">
        <f t="shared" si="12"/>
        <v>2359</v>
      </c>
      <c r="L62" s="61">
        <f t="shared" si="12"/>
        <v>0</v>
      </c>
      <c r="M62" s="61">
        <f t="shared" si="12"/>
        <v>2345</v>
      </c>
      <c r="N62" s="61">
        <f t="shared" si="12"/>
        <v>14</v>
      </c>
      <c r="O62" s="61">
        <f t="shared" si="12"/>
        <v>2359</v>
      </c>
    </row>
    <row r="63" spans="1:15" s="11" customFormat="1" ht="5.25" customHeight="1" x14ac:dyDescent="0.25">
      <c r="A63" s="1"/>
      <c r="B63" s="50"/>
      <c r="C63" s="25"/>
      <c r="D63" s="60"/>
      <c r="E63" s="56"/>
      <c r="F63" s="27"/>
      <c r="G63" s="28"/>
      <c r="H63" s="7"/>
      <c r="I63" s="7"/>
      <c r="J63" s="7"/>
      <c r="K63" s="7"/>
      <c r="L63" s="7"/>
      <c r="M63" s="7"/>
      <c r="N63" s="7"/>
      <c r="O63" s="7"/>
    </row>
    <row r="64" spans="1:15" s="11" customFormat="1" x14ac:dyDescent="0.25">
      <c r="A64" s="1"/>
      <c r="B64" s="37">
        <v>7555</v>
      </c>
      <c r="C64" s="102" t="s">
        <v>327</v>
      </c>
      <c r="D64" s="60" t="s">
        <v>71</v>
      </c>
      <c r="E64" s="27">
        <v>901192482</v>
      </c>
      <c r="F64" s="27" t="s">
        <v>14</v>
      </c>
      <c r="G64" s="28">
        <v>44925</v>
      </c>
      <c r="H64" s="46">
        <v>0</v>
      </c>
      <c r="I64" s="7">
        <v>1555.556</v>
      </c>
      <c r="J64" s="7">
        <v>0</v>
      </c>
      <c r="K64" s="7">
        <f t="shared" ref="K64" si="13">SUM(H64:J64)</f>
        <v>1555.556</v>
      </c>
      <c r="L64" s="7">
        <v>0</v>
      </c>
      <c r="M64" s="7">
        <v>497.77791999999999</v>
      </c>
      <c r="N64" s="7">
        <v>0</v>
      </c>
      <c r="O64" s="7">
        <f t="shared" ref="O64" si="14">SUM(L64:N64)</f>
        <v>497.77791999999999</v>
      </c>
    </row>
    <row r="65" spans="1:15" s="11" customFormat="1" x14ac:dyDescent="0.25">
      <c r="A65" s="1"/>
      <c r="B65" s="50">
        <v>7555</v>
      </c>
      <c r="C65" s="25" t="s">
        <v>72</v>
      </c>
      <c r="D65" s="60"/>
      <c r="E65" s="56"/>
      <c r="F65" s="27"/>
      <c r="G65" s="28"/>
      <c r="H65" s="61">
        <f t="shared" ref="H65:O65" si="15">SUBTOTAL(9,H64:H64)</f>
        <v>0</v>
      </c>
      <c r="I65" s="61">
        <f t="shared" si="15"/>
        <v>1555.556</v>
      </c>
      <c r="J65" s="61">
        <f t="shared" si="15"/>
        <v>0</v>
      </c>
      <c r="K65" s="61">
        <f t="shared" si="15"/>
        <v>1555.556</v>
      </c>
      <c r="L65" s="61">
        <f t="shared" si="15"/>
        <v>0</v>
      </c>
      <c r="M65" s="61">
        <f t="shared" si="15"/>
        <v>497.77791999999999</v>
      </c>
      <c r="N65" s="61">
        <f t="shared" si="15"/>
        <v>0</v>
      </c>
      <c r="O65" s="61">
        <f t="shared" si="15"/>
        <v>497.77791999999999</v>
      </c>
    </row>
    <row r="66" spans="1:15" s="11" customFormat="1" ht="5.25" customHeight="1" x14ac:dyDescent="0.25">
      <c r="A66" s="1"/>
      <c r="B66" s="50"/>
      <c r="C66" s="25"/>
      <c r="D66" s="60"/>
      <c r="E66" s="56"/>
      <c r="F66" s="27"/>
      <c r="G66" s="28"/>
      <c r="H66" s="55"/>
      <c r="I66" s="55"/>
      <c r="J66" s="55"/>
      <c r="K66" s="7"/>
      <c r="L66" s="55"/>
      <c r="M66" s="55"/>
      <c r="N66" s="55"/>
      <c r="O66" s="7"/>
    </row>
    <row r="67" spans="1:15" s="11" customFormat="1" x14ac:dyDescent="0.25">
      <c r="A67" s="1"/>
      <c r="B67" s="37">
        <v>7558</v>
      </c>
      <c r="C67" s="33" t="s">
        <v>328</v>
      </c>
      <c r="D67" s="60" t="s">
        <v>73</v>
      </c>
      <c r="E67" s="27">
        <v>901192344</v>
      </c>
      <c r="F67" s="27" t="s">
        <v>14</v>
      </c>
      <c r="G67" s="28">
        <v>44617</v>
      </c>
      <c r="H67" s="46">
        <v>3631.6636400000025</v>
      </c>
      <c r="I67" s="7">
        <v>2604.2579999999998</v>
      </c>
      <c r="J67" s="7">
        <v>762.5</v>
      </c>
      <c r="K67" s="7">
        <f>SUM(H67:J67)</f>
        <v>6998.4216400000023</v>
      </c>
      <c r="L67" s="7">
        <v>3631.6636400000025</v>
      </c>
      <c r="M67" s="7">
        <v>2604.2579999999998</v>
      </c>
      <c r="N67" s="7">
        <v>762.5</v>
      </c>
      <c r="O67" s="7">
        <f>SUM(L67:N67)</f>
        <v>6998.4216400000023</v>
      </c>
    </row>
    <row r="68" spans="1:15" s="11" customFormat="1" x14ac:dyDescent="0.25">
      <c r="A68" s="1"/>
      <c r="B68" s="37">
        <v>7558</v>
      </c>
      <c r="C68" s="33" t="s">
        <v>329</v>
      </c>
      <c r="D68" s="60" t="s">
        <v>74</v>
      </c>
      <c r="E68" s="27">
        <v>901192345</v>
      </c>
      <c r="F68" s="27" t="s">
        <v>14</v>
      </c>
      <c r="G68" s="28">
        <v>44581</v>
      </c>
      <c r="H68" s="46">
        <v>4458.6515299999992</v>
      </c>
      <c r="I68" s="7">
        <v>904.25800000000004</v>
      </c>
      <c r="J68" s="7">
        <v>762.5</v>
      </c>
      <c r="K68" s="7">
        <f>SUM(H68:J68)</f>
        <v>6125.409529999999</v>
      </c>
      <c r="L68" s="7">
        <v>4458.6515299999992</v>
      </c>
      <c r="M68" s="7">
        <v>904.25800000000004</v>
      </c>
      <c r="N68" s="7">
        <v>762.5</v>
      </c>
      <c r="O68" s="7">
        <f>SUM(L68:N68)</f>
        <v>6125.409529999999</v>
      </c>
    </row>
    <row r="69" spans="1:15" s="11" customFormat="1" x14ac:dyDescent="0.25">
      <c r="A69" s="1"/>
      <c r="B69" s="50">
        <v>7558</v>
      </c>
      <c r="C69" s="25" t="s">
        <v>75</v>
      </c>
      <c r="D69" s="60"/>
      <c r="E69" s="56"/>
      <c r="F69" s="27"/>
      <c r="G69" s="28"/>
      <c r="H69" s="61">
        <f>SUBTOTAL(9,H67:H68)</f>
        <v>8090.3151700000017</v>
      </c>
      <c r="I69" s="61">
        <f t="shared" ref="I69:O69" si="16">SUBTOTAL(9,I67:I68)</f>
        <v>3508.5159999999996</v>
      </c>
      <c r="J69" s="61">
        <f t="shared" si="16"/>
        <v>1525</v>
      </c>
      <c r="K69" s="61">
        <f t="shared" si="16"/>
        <v>13123.831170000001</v>
      </c>
      <c r="L69" s="61">
        <f t="shared" si="16"/>
        <v>8090.3151700000017</v>
      </c>
      <c r="M69" s="61">
        <f t="shared" si="16"/>
        <v>3508.5159999999996</v>
      </c>
      <c r="N69" s="61">
        <f t="shared" si="16"/>
        <v>1525</v>
      </c>
      <c r="O69" s="61">
        <f t="shared" si="16"/>
        <v>13123.831170000001</v>
      </c>
    </row>
    <row r="70" spans="1:15" s="11" customFormat="1" ht="5.25" customHeight="1" x14ac:dyDescent="0.25">
      <c r="A70" s="1"/>
      <c r="B70" s="50"/>
      <c r="C70" s="25"/>
      <c r="D70" s="60"/>
      <c r="E70" s="56"/>
      <c r="F70" s="27"/>
      <c r="G70" s="28"/>
      <c r="H70" s="55"/>
      <c r="I70" s="55"/>
      <c r="J70" s="55"/>
      <c r="K70" s="7"/>
      <c r="L70" s="55"/>
      <c r="M70" s="55"/>
      <c r="N70" s="55"/>
      <c r="O70" s="7"/>
    </row>
    <row r="71" spans="1:15" s="11" customFormat="1" x14ac:dyDescent="0.25">
      <c r="A71" s="1"/>
      <c r="B71" s="37">
        <v>8077</v>
      </c>
      <c r="C71" s="33" t="s">
        <v>330</v>
      </c>
      <c r="D71" s="60" t="s">
        <v>76</v>
      </c>
      <c r="E71" s="27">
        <v>902739835</v>
      </c>
      <c r="F71" s="27" t="s">
        <v>31</v>
      </c>
      <c r="G71" s="28">
        <v>44747</v>
      </c>
      <c r="H71" s="46">
        <v>236.01086000000001</v>
      </c>
      <c r="I71" s="7">
        <v>118.619</v>
      </c>
      <c r="J71" s="7">
        <v>0</v>
      </c>
      <c r="K71" s="7">
        <f t="shared" ref="K71:K80" si="17">SUM(H71:J71)</f>
        <v>354.62986000000001</v>
      </c>
      <c r="L71" s="7">
        <v>236.01086000000001</v>
      </c>
      <c r="M71" s="7">
        <v>118.619</v>
      </c>
      <c r="N71" s="7">
        <v>0</v>
      </c>
      <c r="O71" s="7">
        <f t="shared" ref="O71:O80" si="18">SUM(L71:N71)</f>
        <v>354.62986000000001</v>
      </c>
    </row>
    <row r="72" spans="1:15" s="11" customFormat="1" x14ac:dyDescent="0.25">
      <c r="A72" s="1"/>
      <c r="B72" s="37">
        <v>8077</v>
      </c>
      <c r="C72" s="33" t="s">
        <v>331</v>
      </c>
      <c r="D72" s="60" t="s">
        <v>77</v>
      </c>
      <c r="E72" s="27">
        <v>902739832</v>
      </c>
      <c r="F72" s="27" t="s">
        <v>31</v>
      </c>
      <c r="G72" s="28">
        <v>44804</v>
      </c>
      <c r="H72" s="46">
        <v>2723.0198999999984</v>
      </c>
      <c r="I72" s="7">
        <v>2403.4630000000002</v>
      </c>
      <c r="J72" s="7">
        <v>0</v>
      </c>
      <c r="K72" s="7">
        <f t="shared" si="17"/>
        <v>5126.4828999999991</v>
      </c>
      <c r="L72" s="7">
        <v>2723.0198999999984</v>
      </c>
      <c r="M72" s="7">
        <v>2403.4630000000002</v>
      </c>
      <c r="N72" s="7">
        <v>0</v>
      </c>
      <c r="O72" s="7">
        <f t="shared" si="18"/>
        <v>5126.4828999999991</v>
      </c>
    </row>
    <row r="73" spans="1:15" s="11" customFormat="1" x14ac:dyDescent="0.25">
      <c r="A73" s="1"/>
      <c r="B73" s="37">
        <v>8077</v>
      </c>
      <c r="C73" s="33" t="s">
        <v>332</v>
      </c>
      <c r="D73" s="60" t="s">
        <v>78</v>
      </c>
      <c r="E73" s="27">
        <v>902739836</v>
      </c>
      <c r="F73" s="27" t="s">
        <v>31</v>
      </c>
      <c r="G73" s="28">
        <v>44732</v>
      </c>
      <c r="H73" s="46">
        <v>664.87997999999982</v>
      </c>
      <c r="I73" s="7">
        <v>951.88499999999999</v>
      </c>
      <c r="J73" s="7">
        <v>0</v>
      </c>
      <c r="K73" s="7">
        <f t="shared" si="17"/>
        <v>1616.7649799999999</v>
      </c>
      <c r="L73" s="7">
        <v>332.43998999999991</v>
      </c>
      <c r="M73" s="7">
        <v>475.9425</v>
      </c>
      <c r="N73" s="7">
        <v>0</v>
      </c>
      <c r="O73" s="7">
        <f t="shared" si="18"/>
        <v>808.38248999999996</v>
      </c>
    </row>
    <row r="74" spans="1:15" s="11" customFormat="1" x14ac:dyDescent="0.25">
      <c r="A74" s="1"/>
      <c r="B74" s="37">
        <v>8077</v>
      </c>
      <c r="C74" s="33" t="s">
        <v>333</v>
      </c>
      <c r="D74" s="60" t="s">
        <v>79</v>
      </c>
      <c r="E74" s="27">
        <v>902739979</v>
      </c>
      <c r="F74" s="27" t="s">
        <v>31</v>
      </c>
      <c r="G74" s="28">
        <v>44713</v>
      </c>
      <c r="H74" s="46">
        <v>710.30298999999968</v>
      </c>
      <c r="I74" s="7">
        <v>924.048</v>
      </c>
      <c r="J74" s="7">
        <v>0</v>
      </c>
      <c r="K74" s="7">
        <f t="shared" si="17"/>
        <v>1634.3509899999997</v>
      </c>
      <c r="L74" s="7">
        <v>710.30298999999968</v>
      </c>
      <c r="M74" s="7">
        <v>924.048</v>
      </c>
      <c r="N74" s="7">
        <v>0</v>
      </c>
      <c r="O74" s="7">
        <f t="shared" si="18"/>
        <v>1634.3509899999997</v>
      </c>
    </row>
    <row r="75" spans="1:15" s="11" customFormat="1" x14ac:dyDescent="0.25">
      <c r="A75" s="1"/>
      <c r="B75" s="37">
        <v>8077</v>
      </c>
      <c r="C75" s="33" t="s">
        <v>80</v>
      </c>
      <c r="D75" s="60" t="s">
        <v>376</v>
      </c>
      <c r="E75" s="27"/>
      <c r="F75" s="27" t="s">
        <v>14</v>
      </c>
      <c r="G75" s="28">
        <v>45261</v>
      </c>
      <c r="H75" s="7">
        <v>0</v>
      </c>
      <c r="I75" s="7">
        <v>284</v>
      </c>
      <c r="J75" s="7">
        <v>1160</v>
      </c>
      <c r="K75" s="7">
        <f t="shared" si="17"/>
        <v>1444</v>
      </c>
      <c r="L75" s="7">
        <v>0</v>
      </c>
      <c r="M75" s="7">
        <v>284</v>
      </c>
      <c r="N75" s="7">
        <v>1160</v>
      </c>
      <c r="O75" s="7">
        <f t="shared" si="18"/>
        <v>1444</v>
      </c>
    </row>
    <row r="76" spans="1:15" s="11" customFormat="1" x14ac:dyDescent="0.25">
      <c r="A76" s="1"/>
      <c r="B76" s="37">
        <v>8077</v>
      </c>
      <c r="C76" s="33" t="s">
        <v>81</v>
      </c>
      <c r="D76" s="60" t="s">
        <v>376</v>
      </c>
      <c r="E76" s="27"/>
      <c r="F76" s="27" t="s">
        <v>14</v>
      </c>
      <c r="G76" s="28">
        <v>45261</v>
      </c>
      <c r="H76" s="7">
        <v>0</v>
      </c>
      <c r="I76" s="7">
        <v>1000</v>
      </c>
      <c r="J76" s="7">
        <v>8281</v>
      </c>
      <c r="K76" s="7">
        <f t="shared" si="17"/>
        <v>9281</v>
      </c>
      <c r="L76" s="7">
        <v>0</v>
      </c>
      <c r="M76" s="7">
        <v>1000</v>
      </c>
      <c r="N76" s="7">
        <v>8281</v>
      </c>
      <c r="O76" s="7">
        <f t="shared" si="18"/>
        <v>9281</v>
      </c>
    </row>
    <row r="77" spans="1:15" s="11" customFormat="1" x14ac:dyDescent="0.25">
      <c r="A77" s="1"/>
      <c r="B77" s="37">
        <v>8077</v>
      </c>
      <c r="C77" s="33" t="s">
        <v>82</v>
      </c>
      <c r="D77" s="60" t="s">
        <v>376</v>
      </c>
      <c r="E77" s="27"/>
      <c r="F77" s="27" t="s">
        <v>14</v>
      </c>
      <c r="G77" s="28">
        <v>45261</v>
      </c>
      <c r="H77" s="7">
        <v>0</v>
      </c>
      <c r="I77" s="7">
        <v>289</v>
      </c>
      <c r="J77" s="7">
        <v>433</v>
      </c>
      <c r="K77" s="7">
        <f t="shared" si="17"/>
        <v>722</v>
      </c>
      <c r="L77" s="7">
        <v>0</v>
      </c>
      <c r="M77" s="7">
        <v>289</v>
      </c>
      <c r="N77" s="7">
        <v>433</v>
      </c>
      <c r="O77" s="7">
        <f t="shared" si="18"/>
        <v>722</v>
      </c>
    </row>
    <row r="78" spans="1:15" s="11" customFormat="1" x14ac:dyDescent="0.25">
      <c r="A78" s="1"/>
      <c r="B78" s="37">
        <v>8077</v>
      </c>
      <c r="C78" s="33" t="s">
        <v>83</v>
      </c>
      <c r="D78" s="60" t="s">
        <v>376</v>
      </c>
      <c r="E78" s="27"/>
      <c r="F78" s="27" t="s">
        <v>14</v>
      </c>
      <c r="G78" s="28">
        <v>45261</v>
      </c>
      <c r="H78" s="7">
        <v>0</v>
      </c>
      <c r="I78" s="7">
        <v>120</v>
      </c>
      <c r="J78" s="7">
        <v>492</v>
      </c>
      <c r="K78" s="7">
        <f t="shared" si="17"/>
        <v>612</v>
      </c>
      <c r="L78" s="7">
        <v>0</v>
      </c>
      <c r="M78" s="7">
        <v>120</v>
      </c>
      <c r="N78" s="7">
        <v>492</v>
      </c>
      <c r="O78" s="7">
        <f t="shared" si="18"/>
        <v>612</v>
      </c>
    </row>
    <row r="79" spans="1:15" s="11" customFormat="1" x14ac:dyDescent="0.25">
      <c r="A79" s="1"/>
      <c r="B79" s="37">
        <v>8077</v>
      </c>
      <c r="C79" s="33" t="s">
        <v>84</v>
      </c>
      <c r="D79" s="60" t="s">
        <v>376</v>
      </c>
      <c r="E79" s="27"/>
      <c r="F79" s="27" t="s">
        <v>14</v>
      </c>
      <c r="G79" s="28">
        <v>45261</v>
      </c>
      <c r="H79" s="7">
        <v>0</v>
      </c>
      <c r="I79" s="7">
        <v>1000</v>
      </c>
      <c r="J79" s="7">
        <v>13590</v>
      </c>
      <c r="K79" s="7">
        <f t="shared" si="17"/>
        <v>14590</v>
      </c>
      <c r="L79" s="7">
        <v>0</v>
      </c>
      <c r="M79" s="7">
        <v>1000</v>
      </c>
      <c r="N79" s="7">
        <v>13590</v>
      </c>
      <c r="O79" s="7">
        <f t="shared" si="18"/>
        <v>14590</v>
      </c>
    </row>
    <row r="80" spans="1:15" s="11" customFormat="1" x14ac:dyDescent="0.25">
      <c r="A80" s="1"/>
      <c r="B80" s="37">
        <v>8077</v>
      </c>
      <c r="C80" s="33" t="s">
        <v>85</v>
      </c>
      <c r="D80" s="60" t="s">
        <v>376</v>
      </c>
      <c r="E80" s="27"/>
      <c r="F80" s="27" t="s">
        <v>14</v>
      </c>
      <c r="G80" s="28">
        <v>45261</v>
      </c>
      <c r="H80" s="7">
        <v>0</v>
      </c>
      <c r="I80" s="7">
        <v>544</v>
      </c>
      <c r="J80" s="7">
        <v>2173</v>
      </c>
      <c r="K80" s="7">
        <f t="shared" si="17"/>
        <v>2717</v>
      </c>
      <c r="L80" s="7">
        <v>0</v>
      </c>
      <c r="M80" s="7">
        <v>544</v>
      </c>
      <c r="N80" s="7">
        <v>2173</v>
      </c>
      <c r="O80" s="7">
        <f t="shared" si="18"/>
        <v>2717</v>
      </c>
    </row>
    <row r="81" spans="1:15" s="11" customFormat="1" x14ac:dyDescent="0.25">
      <c r="A81" s="1"/>
      <c r="B81" s="50">
        <v>8077</v>
      </c>
      <c r="C81" s="25" t="s">
        <v>86</v>
      </c>
      <c r="D81" s="60"/>
      <c r="E81" s="56"/>
      <c r="F81" s="27"/>
      <c r="G81" s="28"/>
      <c r="H81" s="61">
        <f t="shared" ref="H81:O81" si="19">SUBTOTAL(9,H71:H80)</f>
        <v>4334.2137299999977</v>
      </c>
      <c r="I81" s="61">
        <f t="shared" si="19"/>
        <v>7635.0150000000003</v>
      </c>
      <c r="J81" s="61">
        <f t="shared" si="19"/>
        <v>26129</v>
      </c>
      <c r="K81" s="61">
        <f t="shared" si="19"/>
        <v>38098.228730000003</v>
      </c>
      <c r="L81" s="61">
        <f t="shared" si="19"/>
        <v>4001.7737399999978</v>
      </c>
      <c r="M81" s="61">
        <f t="shared" si="19"/>
        <v>7159.0725000000002</v>
      </c>
      <c r="N81" s="61">
        <f t="shared" si="19"/>
        <v>26129</v>
      </c>
      <c r="O81" s="61">
        <f t="shared" si="19"/>
        <v>37289.846239999999</v>
      </c>
    </row>
    <row r="82" spans="1:15" s="11" customFormat="1" ht="5.25" customHeight="1" x14ac:dyDescent="0.25">
      <c r="A82" s="1"/>
      <c r="B82" s="50"/>
      <c r="C82" s="25"/>
      <c r="D82" s="60"/>
      <c r="E82" s="56"/>
      <c r="F82" s="27"/>
      <c r="G82" s="28"/>
      <c r="H82" s="55"/>
      <c r="I82" s="55"/>
      <c r="J82" s="55"/>
      <c r="K82" s="7"/>
      <c r="L82" s="55"/>
      <c r="M82" s="55"/>
      <c r="N82" s="55"/>
      <c r="O82" s="7"/>
    </row>
    <row r="83" spans="1:15" s="11" customFormat="1" x14ac:dyDescent="0.25">
      <c r="A83" s="1"/>
      <c r="B83" s="37">
        <v>8078</v>
      </c>
      <c r="C83" s="33" t="s">
        <v>334</v>
      </c>
      <c r="D83" s="60" t="s">
        <v>87</v>
      </c>
      <c r="E83" s="27">
        <v>902220556</v>
      </c>
      <c r="F83" s="27" t="s">
        <v>14</v>
      </c>
      <c r="G83" s="28">
        <v>44925</v>
      </c>
      <c r="H83" s="46">
        <v>243.77249999999995</v>
      </c>
      <c r="I83" s="7">
        <v>231.96</v>
      </c>
      <c r="J83" s="7">
        <v>0</v>
      </c>
      <c r="K83" s="7">
        <f>SUM(H83:J83)</f>
        <v>475.73249999999996</v>
      </c>
      <c r="L83" s="7">
        <v>243.77249999999995</v>
      </c>
      <c r="M83" s="7">
        <v>231.96</v>
      </c>
      <c r="N83" s="7">
        <v>0</v>
      </c>
      <c r="O83" s="7">
        <f>SUM(L83:N83)</f>
        <v>475.73249999999996</v>
      </c>
    </row>
    <row r="84" spans="1:15" s="11" customFormat="1" x14ac:dyDescent="0.25">
      <c r="A84" s="1"/>
      <c r="B84" s="37">
        <v>8078</v>
      </c>
      <c r="C84" s="33" t="s">
        <v>335</v>
      </c>
      <c r="D84" s="60" t="s">
        <v>88</v>
      </c>
      <c r="E84" s="27">
        <v>902220557</v>
      </c>
      <c r="F84" s="27" t="s">
        <v>14</v>
      </c>
      <c r="G84" s="28">
        <v>44713</v>
      </c>
      <c r="H84" s="46">
        <v>13.073179999999997</v>
      </c>
      <c r="I84" s="7">
        <v>63.6</v>
      </c>
      <c r="J84" s="7">
        <v>0</v>
      </c>
      <c r="K84" s="7">
        <f>SUM(H84:J84)</f>
        <v>76.673180000000002</v>
      </c>
      <c r="L84" s="7">
        <v>13.073179999999997</v>
      </c>
      <c r="M84" s="7">
        <v>63.6</v>
      </c>
      <c r="N84" s="7">
        <v>0</v>
      </c>
      <c r="O84" s="7">
        <f>SUM(L84:N84)</f>
        <v>76.673180000000002</v>
      </c>
    </row>
    <row r="85" spans="1:15" s="11" customFormat="1" x14ac:dyDescent="0.25">
      <c r="A85" s="1"/>
      <c r="B85" s="50">
        <v>8078</v>
      </c>
      <c r="C85" s="25" t="s">
        <v>89</v>
      </c>
      <c r="D85" s="60"/>
      <c r="E85" s="56"/>
      <c r="F85" s="27"/>
      <c r="G85" s="28"/>
      <c r="H85" s="61">
        <f t="shared" ref="H85:O85" si="20">SUBTOTAL(9,H83:H84)</f>
        <v>256.84567999999996</v>
      </c>
      <c r="I85" s="61">
        <f t="shared" si="20"/>
        <v>295.56</v>
      </c>
      <c r="J85" s="61">
        <f t="shared" si="20"/>
        <v>0</v>
      </c>
      <c r="K85" s="61">
        <f t="shared" si="20"/>
        <v>552.40567999999996</v>
      </c>
      <c r="L85" s="61">
        <f t="shared" si="20"/>
        <v>256.84567999999996</v>
      </c>
      <c r="M85" s="61">
        <f t="shared" si="20"/>
        <v>295.56</v>
      </c>
      <c r="N85" s="61">
        <f t="shared" si="20"/>
        <v>0</v>
      </c>
      <c r="O85" s="61">
        <f t="shared" si="20"/>
        <v>552.40567999999996</v>
      </c>
    </row>
    <row r="86" spans="1:15" s="11" customFormat="1" ht="5.25" customHeight="1" x14ac:dyDescent="0.25">
      <c r="A86" s="1"/>
      <c r="B86" s="50"/>
      <c r="C86" s="25"/>
      <c r="D86" s="60"/>
      <c r="E86" s="56"/>
      <c r="F86" s="27"/>
      <c r="G86" s="28"/>
      <c r="H86" s="55"/>
      <c r="I86" s="55"/>
      <c r="J86" s="55"/>
      <c r="K86" s="7"/>
      <c r="L86" s="55"/>
      <c r="M86" s="55"/>
      <c r="N86" s="55"/>
      <c r="O86" s="7"/>
    </row>
    <row r="87" spans="1:15" s="11" customFormat="1" x14ac:dyDescent="0.25">
      <c r="A87" s="1"/>
      <c r="B87" s="37">
        <v>8081</v>
      </c>
      <c r="C87" s="33" t="s">
        <v>336</v>
      </c>
      <c r="D87" s="60" t="s">
        <v>90</v>
      </c>
      <c r="E87" s="27">
        <v>902286854</v>
      </c>
      <c r="F87" s="27" t="s">
        <v>14</v>
      </c>
      <c r="G87" s="28">
        <v>44482</v>
      </c>
      <c r="H87" s="46">
        <v>0</v>
      </c>
      <c r="I87" s="7">
        <v>60</v>
      </c>
      <c r="J87" s="7">
        <v>0</v>
      </c>
      <c r="K87" s="7">
        <f>SUM(H87:J87)</f>
        <v>60</v>
      </c>
      <c r="L87" s="7">
        <v>0</v>
      </c>
      <c r="M87" s="7">
        <v>60</v>
      </c>
      <c r="N87" s="7">
        <v>0</v>
      </c>
      <c r="O87" s="7">
        <f>SUM(L87:N87)</f>
        <v>60</v>
      </c>
    </row>
    <row r="88" spans="1:15" s="11" customFormat="1" x14ac:dyDescent="0.25">
      <c r="A88" s="1"/>
      <c r="B88" s="37">
        <v>8081</v>
      </c>
      <c r="C88" s="33" t="s">
        <v>337</v>
      </c>
      <c r="D88" s="60" t="s">
        <v>91</v>
      </c>
      <c r="E88" s="27">
        <v>902286855</v>
      </c>
      <c r="F88" s="27" t="s">
        <v>14</v>
      </c>
      <c r="G88" s="28">
        <v>44532</v>
      </c>
      <c r="H88" s="46">
        <v>0</v>
      </c>
      <c r="I88" s="7">
        <v>20</v>
      </c>
      <c r="J88" s="7">
        <v>0</v>
      </c>
      <c r="K88" s="7">
        <f>SUM(H88:J88)</f>
        <v>20</v>
      </c>
      <c r="L88" s="7">
        <v>0</v>
      </c>
      <c r="M88" s="7">
        <v>20</v>
      </c>
      <c r="N88" s="7">
        <v>0</v>
      </c>
      <c r="O88" s="7">
        <f>SUM(L88:N88)</f>
        <v>20</v>
      </c>
    </row>
    <row r="89" spans="1:15" s="11" customFormat="1" x14ac:dyDescent="0.25">
      <c r="A89" s="1"/>
      <c r="B89" s="50">
        <v>8081</v>
      </c>
      <c r="C89" s="25" t="s">
        <v>92</v>
      </c>
      <c r="D89" s="60"/>
      <c r="E89" s="56"/>
      <c r="F89" s="27"/>
      <c r="G89" s="28"/>
      <c r="H89" s="61">
        <f t="shared" ref="H89:O89" si="21">SUBTOTAL(9,H87:H88)</f>
        <v>0</v>
      </c>
      <c r="I89" s="61">
        <f t="shared" si="21"/>
        <v>80</v>
      </c>
      <c r="J89" s="61">
        <f t="shared" si="21"/>
        <v>0</v>
      </c>
      <c r="K89" s="61">
        <f t="shared" si="21"/>
        <v>80</v>
      </c>
      <c r="L89" s="61">
        <f t="shared" si="21"/>
        <v>0</v>
      </c>
      <c r="M89" s="61">
        <f t="shared" si="21"/>
        <v>80</v>
      </c>
      <c r="N89" s="61">
        <f t="shared" si="21"/>
        <v>0</v>
      </c>
      <c r="O89" s="61">
        <f t="shared" si="21"/>
        <v>80</v>
      </c>
    </row>
    <row r="90" spans="1:15" s="11" customFormat="1" ht="5.25" customHeight="1" x14ac:dyDescent="0.25">
      <c r="A90" s="1"/>
      <c r="B90" s="50"/>
      <c r="C90" s="25"/>
      <c r="D90" s="60"/>
      <c r="E90" s="56"/>
      <c r="F90" s="27"/>
      <c r="G90" s="28"/>
      <c r="H90" s="55"/>
      <c r="I90" s="55"/>
      <c r="J90" s="55"/>
      <c r="K90" s="7"/>
      <c r="L90" s="55"/>
      <c r="M90" s="55"/>
      <c r="N90" s="55"/>
      <c r="O90" s="7"/>
    </row>
    <row r="91" spans="1:15" s="11" customFormat="1" x14ac:dyDescent="0.25">
      <c r="A91" s="1"/>
      <c r="B91" s="37">
        <v>8104</v>
      </c>
      <c r="C91" s="33" t="s">
        <v>338</v>
      </c>
      <c r="D91" s="60" t="s">
        <v>93</v>
      </c>
      <c r="E91" s="27">
        <v>902315805</v>
      </c>
      <c r="F91" s="27" t="s">
        <v>14</v>
      </c>
      <c r="G91" s="28">
        <v>44712</v>
      </c>
      <c r="H91" s="46">
        <v>7000.5093299999953</v>
      </c>
      <c r="I91" s="7">
        <v>375.93400000000003</v>
      </c>
      <c r="J91" s="7">
        <v>0</v>
      </c>
      <c r="K91" s="7">
        <f t="shared" ref="K91:K94" si="22">SUM(H91:J91)</f>
        <v>7376.4433299999955</v>
      </c>
      <c r="L91" s="7">
        <v>1610.1171458999991</v>
      </c>
      <c r="M91" s="7">
        <v>86.464820000000003</v>
      </c>
      <c r="N91" s="7">
        <v>0</v>
      </c>
      <c r="O91" s="7">
        <f t="shared" ref="O91:O94" si="23">SUM(L91:N91)</f>
        <v>1696.581965899999</v>
      </c>
    </row>
    <row r="92" spans="1:15" s="11" customFormat="1" x14ac:dyDescent="0.25">
      <c r="A92" s="1"/>
      <c r="B92" s="37">
        <v>8104</v>
      </c>
      <c r="C92" s="33" t="s">
        <v>94</v>
      </c>
      <c r="D92" s="60" t="s">
        <v>95</v>
      </c>
      <c r="E92" s="27">
        <v>902315808</v>
      </c>
      <c r="F92" s="27" t="s">
        <v>14</v>
      </c>
      <c r="G92" s="28">
        <v>44316</v>
      </c>
      <c r="H92" s="46">
        <v>0</v>
      </c>
      <c r="I92" s="7">
        <v>42.152999999999999</v>
      </c>
      <c r="J92" s="7">
        <v>0</v>
      </c>
      <c r="K92" s="7">
        <f t="shared" si="22"/>
        <v>42.152999999999999</v>
      </c>
      <c r="L92" s="7">
        <v>0</v>
      </c>
      <c r="M92" s="7">
        <v>42.152999999999999</v>
      </c>
      <c r="N92" s="7">
        <v>0</v>
      </c>
      <c r="O92" s="7">
        <f t="shared" si="23"/>
        <v>42.152999999999999</v>
      </c>
    </row>
    <row r="93" spans="1:15" s="11" customFormat="1" x14ac:dyDescent="0.25">
      <c r="A93" s="1"/>
      <c r="B93" s="37">
        <v>8104</v>
      </c>
      <c r="C93" s="33" t="s">
        <v>96</v>
      </c>
      <c r="D93" s="60" t="s">
        <v>97</v>
      </c>
      <c r="E93" s="27">
        <v>902315828</v>
      </c>
      <c r="F93" s="27" t="s">
        <v>14</v>
      </c>
      <c r="G93" s="28">
        <v>44575</v>
      </c>
      <c r="H93" s="46">
        <v>38623.909690000059</v>
      </c>
      <c r="I93" s="7">
        <v>1432.0260000000001</v>
      </c>
      <c r="J93" s="7">
        <v>0</v>
      </c>
      <c r="K93" s="7">
        <f t="shared" si="22"/>
        <v>40055.935690000057</v>
      </c>
      <c r="L93" s="7">
        <v>38623.909690000059</v>
      </c>
      <c r="M93" s="7">
        <v>1432.0260000000001</v>
      </c>
      <c r="N93" s="7">
        <v>0</v>
      </c>
      <c r="O93" s="7">
        <f t="shared" si="23"/>
        <v>40055.935690000057</v>
      </c>
    </row>
    <row r="94" spans="1:15" s="11" customFormat="1" x14ac:dyDescent="0.25">
      <c r="A94" s="1"/>
      <c r="B94" s="37">
        <v>8104</v>
      </c>
      <c r="C94" s="33" t="s">
        <v>98</v>
      </c>
      <c r="D94" s="60" t="s">
        <v>99</v>
      </c>
      <c r="E94" s="27">
        <v>902578087</v>
      </c>
      <c r="F94" s="27" t="s">
        <v>14</v>
      </c>
      <c r="G94" s="28">
        <v>44291</v>
      </c>
      <c r="H94" s="46">
        <v>0</v>
      </c>
      <c r="I94" s="7">
        <v>2.9380000000000002</v>
      </c>
      <c r="J94" s="7">
        <v>0</v>
      </c>
      <c r="K94" s="7">
        <f t="shared" si="22"/>
        <v>2.9380000000000002</v>
      </c>
      <c r="L94" s="7">
        <v>0</v>
      </c>
      <c r="M94" s="7">
        <v>2.9380000000000002</v>
      </c>
      <c r="N94" s="7">
        <v>0</v>
      </c>
      <c r="O94" s="7">
        <f t="shared" si="23"/>
        <v>2.9380000000000002</v>
      </c>
    </row>
    <row r="95" spans="1:15" s="11" customFormat="1" x14ac:dyDescent="0.25">
      <c r="A95" s="1"/>
      <c r="B95" s="50">
        <v>8104</v>
      </c>
      <c r="C95" s="25" t="s">
        <v>100</v>
      </c>
      <c r="D95" s="60"/>
      <c r="E95" s="56"/>
      <c r="F95" s="27"/>
      <c r="G95" s="28"/>
      <c r="H95" s="61">
        <f t="shared" ref="H95:O95" si="24">SUBTOTAL(9,H91:H94)</f>
        <v>45624.419020000052</v>
      </c>
      <c r="I95" s="61">
        <f t="shared" si="24"/>
        <v>1853.0510000000002</v>
      </c>
      <c r="J95" s="61">
        <f t="shared" si="24"/>
        <v>0</v>
      </c>
      <c r="K95" s="61">
        <f t="shared" si="24"/>
        <v>47477.470020000052</v>
      </c>
      <c r="L95" s="61">
        <f t="shared" si="24"/>
        <v>40234.026835900055</v>
      </c>
      <c r="M95" s="61">
        <f t="shared" si="24"/>
        <v>1563.5818200000001</v>
      </c>
      <c r="N95" s="61">
        <f t="shared" si="24"/>
        <v>0</v>
      </c>
      <c r="O95" s="61">
        <f t="shared" si="24"/>
        <v>41797.608655900054</v>
      </c>
    </row>
    <row r="96" spans="1:15" s="11" customFormat="1" ht="5.25" customHeight="1" x14ac:dyDescent="0.25">
      <c r="A96" s="1"/>
      <c r="B96" s="50"/>
      <c r="C96" s="25"/>
      <c r="D96" s="60"/>
      <c r="E96" s="56"/>
      <c r="F96" s="27"/>
      <c r="G96" s="28"/>
      <c r="H96" s="55"/>
      <c r="I96" s="55"/>
      <c r="J96" s="55"/>
      <c r="K96" s="7"/>
      <c r="L96" s="7"/>
      <c r="M96" s="7"/>
      <c r="N96" s="7"/>
      <c r="O96" s="7"/>
    </row>
    <row r="97" spans="1:15" s="11" customFormat="1" x14ac:dyDescent="0.25">
      <c r="A97" s="1"/>
      <c r="B97" s="50">
        <v>7073</v>
      </c>
      <c r="C97" s="33" t="s">
        <v>339</v>
      </c>
      <c r="D97" s="60" t="s">
        <v>101</v>
      </c>
      <c r="E97" s="27">
        <v>902494149</v>
      </c>
      <c r="F97" s="27" t="s">
        <v>14</v>
      </c>
      <c r="G97" s="28">
        <v>45215</v>
      </c>
      <c r="H97" s="46">
        <v>4.7889499999999989</v>
      </c>
      <c r="I97" s="7">
        <v>312</v>
      </c>
      <c r="J97" s="7">
        <v>312</v>
      </c>
      <c r="K97" s="7">
        <f t="shared" ref="K97:K105" si="25">SUM(H97:J97)</f>
        <v>628.78895</v>
      </c>
      <c r="L97" s="7">
        <v>4.7889499999999989</v>
      </c>
      <c r="M97" s="7">
        <v>312</v>
      </c>
      <c r="N97" s="7">
        <v>312</v>
      </c>
      <c r="O97" s="7">
        <f t="shared" ref="O97:O105" si="26">SUM(L97:N97)</f>
        <v>628.78895</v>
      </c>
    </row>
    <row r="98" spans="1:15" s="11" customFormat="1" x14ac:dyDescent="0.25">
      <c r="A98" s="1"/>
      <c r="B98" s="50">
        <v>8098</v>
      </c>
      <c r="C98" s="33" t="s">
        <v>340</v>
      </c>
      <c r="D98" s="60" t="s">
        <v>102</v>
      </c>
      <c r="E98" s="27">
        <v>902310803</v>
      </c>
      <c r="F98" s="27" t="s">
        <v>14</v>
      </c>
      <c r="G98" s="28">
        <v>45195</v>
      </c>
      <c r="H98" s="46">
        <v>0.79334000000000016</v>
      </c>
      <c r="I98" s="7">
        <v>0</v>
      </c>
      <c r="J98" s="7">
        <v>0</v>
      </c>
      <c r="K98" s="7">
        <f t="shared" si="25"/>
        <v>0.79334000000000016</v>
      </c>
      <c r="L98" s="7">
        <v>0.79334000000000016</v>
      </c>
      <c r="M98" s="7">
        <v>0</v>
      </c>
      <c r="N98" s="7">
        <v>0</v>
      </c>
      <c r="O98" s="7">
        <f t="shared" si="26"/>
        <v>0.79334000000000016</v>
      </c>
    </row>
    <row r="99" spans="1:15" s="11" customFormat="1" x14ac:dyDescent="0.25">
      <c r="A99" s="1"/>
      <c r="B99" s="50">
        <v>8100</v>
      </c>
      <c r="C99" s="33" t="s">
        <v>341</v>
      </c>
      <c r="D99" s="60" t="s">
        <v>103</v>
      </c>
      <c r="E99" s="27">
        <v>902326568</v>
      </c>
      <c r="F99" s="27" t="s">
        <v>14</v>
      </c>
      <c r="G99" s="28">
        <v>45105</v>
      </c>
      <c r="H99" s="46">
        <v>0</v>
      </c>
      <c r="I99" s="7">
        <v>179.03700000000001</v>
      </c>
      <c r="J99" s="7">
        <v>350</v>
      </c>
      <c r="K99" s="7">
        <f t="shared" si="25"/>
        <v>529.03700000000003</v>
      </c>
      <c r="L99" s="7">
        <v>0</v>
      </c>
      <c r="M99" s="7">
        <v>179.03700000000001</v>
      </c>
      <c r="N99" s="7">
        <v>350</v>
      </c>
      <c r="O99" s="7">
        <f t="shared" si="26"/>
        <v>529.03700000000003</v>
      </c>
    </row>
    <row r="100" spans="1:15" s="11" customFormat="1" ht="18" customHeight="1" x14ac:dyDescent="0.25">
      <c r="A100" s="1"/>
      <c r="B100" s="50">
        <v>8195</v>
      </c>
      <c r="C100" s="36" t="s">
        <v>342</v>
      </c>
      <c r="D100" s="60" t="s">
        <v>104</v>
      </c>
      <c r="E100" s="27">
        <v>902748920</v>
      </c>
      <c r="F100" s="27" t="s">
        <v>14</v>
      </c>
      <c r="G100" s="28">
        <v>44874</v>
      </c>
      <c r="H100" s="46">
        <v>172.32759000000001</v>
      </c>
      <c r="I100" s="7">
        <v>1526</v>
      </c>
      <c r="J100" s="7">
        <v>1000</v>
      </c>
      <c r="K100" s="7">
        <f t="shared" si="25"/>
        <v>2698.3275899999999</v>
      </c>
      <c r="L100" s="7">
        <v>172.32759000000001</v>
      </c>
      <c r="M100" s="7">
        <v>1526</v>
      </c>
      <c r="N100" s="7">
        <v>1000</v>
      </c>
      <c r="O100" s="7">
        <f t="shared" si="26"/>
        <v>2698.3275899999999</v>
      </c>
    </row>
    <row r="101" spans="1:15" s="11" customFormat="1" x14ac:dyDescent="0.25">
      <c r="A101" s="1"/>
      <c r="B101" s="50">
        <v>8199</v>
      </c>
      <c r="C101" s="33" t="s">
        <v>343</v>
      </c>
      <c r="D101" s="60" t="s">
        <v>105</v>
      </c>
      <c r="E101" s="27">
        <v>902663178</v>
      </c>
      <c r="F101" s="27" t="s">
        <v>14</v>
      </c>
      <c r="G101" s="28">
        <v>44405</v>
      </c>
      <c r="H101" s="64">
        <v>0</v>
      </c>
      <c r="I101" s="35">
        <v>59.691000000000003</v>
      </c>
      <c r="J101" s="35">
        <v>100</v>
      </c>
      <c r="K101" s="35">
        <f t="shared" si="25"/>
        <v>159.691</v>
      </c>
      <c r="L101" s="35">
        <v>0</v>
      </c>
      <c r="M101" s="35">
        <v>59.691000000000003</v>
      </c>
      <c r="N101" s="35">
        <v>100</v>
      </c>
      <c r="O101" s="35">
        <f t="shared" si="26"/>
        <v>159.691</v>
      </c>
    </row>
    <row r="102" spans="1:15" s="11" customFormat="1" x14ac:dyDescent="0.25">
      <c r="A102" s="1"/>
      <c r="B102" s="50">
        <v>8214</v>
      </c>
      <c r="C102" s="33" t="s">
        <v>106</v>
      </c>
      <c r="D102" s="60" t="s">
        <v>107</v>
      </c>
      <c r="E102" s="27">
        <v>902631060</v>
      </c>
      <c r="F102" s="27" t="s">
        <v>14</v>
      </c>
      <c r="G102" s="28">
        <v>44593</v>
      </c>
      <c r="H102" s="46">
        <v>0</v>
      </c>
      <c r="I102" s="7">
        <v>22.5</v>
      </c>
      <c r="J102" s="7">
        <v>15</v>
      </c>
      <c r="K102" s="7">
        <f t="shared" si="25"/>
        <v>37.5</v>
      </c>
      <c r="L102" s="7">
        <v>0</v>
      </c>
      <c r="M102" s="7">
        <v>22.5</v>
      </c>
      <c r="N102" s="7">
        <v>15</v>
      </c>
      <c r="O102" s="7">
        <f t="shared" si="26"/>
        <v>37.5</v>
      </c>
    </row>
    <row r="103" spans="1:15" s="11" customFormat="1" x14ac:dyDescent="0.25">
      <c r="A103" s="1"/>
      <c r="B103" s="50">
        <v>8091</v>
      </c>
      <c r="C103" s="33" t="s">
        <v>344</v>
      </c>
      <c r="D103" s="60" t="s">
        <v>108</v>
      </c>
      <c r="E103" s="27">
        <v>902393260</v>
      </c>
      <c r="F103" s="27" t="s">
        <v>14</v>
      </c>
      <c r="G103" s="28">
        <v>44328</v>
      </c>
      <c r="H103" s="46">
        <v>0</v>
      </c>
      <c r="I103" s="7">
        <v>1.786</v>
      </c>
      <c r="J103" s="7">
        <v>0</v>
      </c>
      <c r="K103" s="7">
        <f t="shared" si="25"/>
        <v>1.786</v>
      </c>
      <c r="L103" s="7">
        <v>0</v>
      </c>
      <c r="M103" s="7">
        <v>1.786</v>
      </c>
      <c r="N103" s="7">
        <v>0</v>
      </c>
      <c r="O103" s="7">
        <f t="shared" si="26"/>
        <v>1.786</v>
      </c>
    </row>
    <row r="104" spans="1:15" s="11" customFormat="1" x14ac:dyDescent="0.25">
      <c r="A104" s="1"/>
      <c r="B104" s="50">
        <v>8163</v>
      </c>
      <c r="C104" s="33" t="s">
        <v>345</v>
      </c>
      <c r="D104" s="60" t="s">
        <v>109</v>
      </c>
      <c r="E104" s="27">
        <v>902494090</v>
      </c>
      <c r="F104" s="27" t="s">
        <v>14</v>
      </c>
      <c r="G104" s="28">
        <v>44680</v>
      </c>
      <c r="H104" s="46">
        <v>18821.38687000002</v>
      </c>
      <c r="I104" s="7">
        <v>1150</v>
      </c>
      <c r="J104" s="7">
        <v>1000</v>
      </c>
      <c r="K104" s="7">
        <f t="shared" si="25"/>
        <v>20971.38687000002</v>
      </c>
      <c r="L104" s="7">
        <v>18821.38687000002</v>
      </c>
      <c r="M104" s="7">
        <v>1150</v>
      </c>
      <c r="N104" s="7">
        <v>1000</v>
      </c>
      <c r="O104" s="7">
        <f t="shared" si="26"/>
        <v>20971.38687000002</v>
      </c>
    </row>
    <row r="105" spans="1:15" s="11" customFormat="1" ht="17.25" customHeight="1" x14ac:dyDescent="0.25">
      <c r="A105" s="1"/>
      <c r="B105" s="50">
        <v>7059</v>
      </c>
      <c r="C105" s="36" t="s">
        <v>110</v>
      </c>
      <c r="D105" s="33" t="s">
        <v>111</v>
      </c>
      <c r="E105" s="27">
        <v>900346247</v>
      </c>
      <c r="F105" s="27" t="s">
        <v>14</v>
      </c>
      <c r="G105" s="28">
        <v>44229</v>
      </c>
      <c r="H105" s="63">
        <v>0</v>
      </c>
      <c r="I105" s="55">
        <v>52.889000000000003</v>
      </c>
      <c r="J105" s="55">
        <v>0</v>
      </c>
      <c r="K105" s="7">
        <f t="shared" si="25"/>
        <v>52.889000000000003</v>
      </c>
      <c r="L105" s="55">
        <v>0</v>
      </c>
      <c r="M105" s="55">
        <v>52.889000000000003</v>
      </c>
      <c r="N105" s="55">
        <v>0</v>
      </c>
      <c r="O105" s="7">
        <f t="shared" si="26"/>
        <v>52.889000000000003</v>
      </c>
    </row>
    <row r="106" spans="1:15" s="11" customFormat="1" ht="5.25" customHeight="1" x14ac:dyDescent="0.25">
      <c r="A106" s="1"/>
      <c r="B106" s="50"/>
      <c r="C106" s="33"/>
      <c r="D106" s="60"/>
      <c r="E106" s="27"/>
      <c r="F106" s="27"/>
      <c r="G106" s="28"/>
      <c r="H106" s="55"/>
      <c r="I106" s="55"/>
      <c r="J106" s="55"/>
      <c r="K106" s="7"/>
      <c r="L106" s="55"/>
      <c r="M106" s="55"/>
      <c r="N106" s="55"/>
      <c r="O106" s="7">
        <v>0</v>
      </c>
    </row>
    <row r="107" spans="1:15" s="11" customFormat="1" ht="12.75" customHeight="1" x14ac:dyDescent="0.25">
      <c r="A107" s="1"/>
      <c r="B107" s="37">
        <v>8205</v>
      </c>
      <c r="C107" s="36" t="s">
        <v>346</v>
      </c>
      <c r="D107" s="60" t="s">
        <v>112</v>
      </c>
      <c r="E107" s="27">
        <v>902642390</v>
      </c>
      <c r="F107" s="27" t="s">
        <v>14</v>
      </c>
      <c r="G107" s="28">
        <v>44620</v>
      </c>
      <c r="H107" s="46">
        <v>7.1083500000000006</v>
      </c>
      <c r="I107" s="7">
        <v>0</v>
      </c>
      <c r="J107" s="7">
        <v>0</v>
      </c>
      <c r="K107" s="7">
        <f>SUM(H107:J107)</f>
        <v>7.1083500000000006</v>
      </c>
      <c r="L107" s="7">
        <v>7.1083500000000006</v>
      </c>
      <c r="M107" s="7">
        <v>0</v>
      </c>
      <c r="N107" s="7">
        <v>0</v>
      </c>
      <c r="O107" s="7">
        <f>SUM(L107:N107)</f>
        <v>7.1083500000000006</v>
      </c>
    </row>
    <row r="108" spans="1:15" s="11" customFormat="1" x14ac:dyDescent="0.25">
      <c r="A108" s="1"/>
      <c r="B108" s="37">
        <v>8205</v>
      </c>
      <c r="C108" s="33" t="s">
        <v>113</v>
      </c>
      <c r="D108" s="60" t="s">
        <v>114</v>
      </c>
      <c r="E108" s="27">
        <v>902642391</v>
      </c>
      <c r="F108" s="27" t="s">
        <v>14</v>
      </c>
      <c r="G108" s="28">
        <v>44732</v>
      </c>
      <c r="H108" s="48">
        <v>225.88281000000006</v>
      </c>
      <c r="I108" s="49">
        <v>0</v>
      </c>
      <c r="J108" s="49">
        <v>0</v>
      </c>
      <c r="K108" s="49">
        <f>SUM(H108:J108)</f>
        <v>225.88281000000006</v>
      </c>
      <c r="L108" s="49">
        <v>225.88281000000006</v>
      </c>
      <c r="M108" s="49">
        <v>0</v>
      </c>
      <c r="N108" s="49">
        <v>0</v>
      </c>
      <c r="O108" s="49">
        <f>SUM(L108:N108)</f>
        <v>225.88281000000006</v>
      </c>
    </row>
    <row r="109" spans="1:15" s="11" customFormat="1" x14ac:dyDescent="0.25">
      <c r="A109" s="1"/>
      <c r="B109" s="50">
        <v>8205</v>
      </c>
      <c r="C109" s="25" t="s">
        <v>115</v>
      </c>
      <c r="D109" s="60"/>
      <c r="E109" s="27"/>
      <c r="F109" s="27"/>
      <c r="G109" s="28"/>
      <c r="H109" s="52">
        <f t="shared" ref="H109:O109" si="27">SUBTOTAL(9,H107:H108)</f>
        <v>232.99116000000006</v>
      </c>
      <c r="I109" s="52">
        <f t="shared" si="27"/>
        <v>0</v>
      </c>
      <c r="J109" s="52">
        <f t="shared" si="27"/>
        <v>0</v>
      </c>
      <c r="K109" s="52">
        <f t="shared" si="27"/>
        <v>232.99116000000006</v>
      </c>
      <c r="L109" s="52">
        <f t="shared" si="27"/>
        <v>232.99116000000006</v>
      </c>
      <c r="M109" s="52">
        <f t="shared" si="27"/>
        <v>0</v>
      </c>
      <c r="N109" s="52">
        <f t="shared" si="27"/>
        <v>0</v>
      </c>
      <c r="O109" s="52">
        <f t="shared" si="27"/>
        <v>232.99116000000006</v>
      </c>
    </row>
    <row r="110" spans="1:15" s="11" customFormat="1" ht="5.25" customHeight="1" x14ac:dyDescent="0.25">
      <c r="A110" s="1"/>
      <c r="B110" s="50"/>
      <c r="C110" s="33"/>
      <c r="D110" s="60"/>
      <c r="E110" s="27"/>
      <c r="F110" s="27"/>
      <c r="G110" s="28"/>
      <c r="H110" s="7"/>
      <c r="I110" s="7"/>
      <c r="J110" s="7"/>
      <c r="K110" s="7"/>
      <c r="L110" s="7"/>
      <c r="M110" s="7"/>
      <c r="N110" s="7"/>
      <c r="O110" s="7"/>
    </row>
    <row r="111" spans="1:15" s="11" customFormat="1" x14ac:dyDescent="0.25">
      <c r="A111" s="1"/>
      <c r="B111" s="50">
        <v>8216</v>
      </c>
      <c r="C111" s="33" t="s">
        <v>347</v>
      </c>
      <c r="D111" s="60" t="s">
        <v>116</v>
      </c>
      <c r="E111" s="27">
        <v>902660304</v>
      </c>
      <c r="F111" s="27" t="s">
        <v>14</v>
      </c>
      <c r="G111" s="28">
        <v>44684</v>
      </c>
      <c r="H111" s="46">
        <v>1231.2437899999993</v>
      </c>
      <c r="I111" s="7">
        <v>491.66699999999997</v>
      </c>
      <c r="J111" s="7">
        <v>1000</v>
      </c>
      <c r="K111" s="7">
        <f>SUM(H111:J111)</f>
        <v>2722.910789999999</v>
      </c>
      <c r="L111" s="7">
        <v>1231.2437899999993</v>
      </c>
      <c r="M111" s="7">
        <v>491.66699999999997</v>
      </c>
      <c r="N111" s="7">
        <v>1000</v>
      </c>
      <c r="O111" s="7">
        <f>SUM(L111:N111)</f>
        <v>2722.910789999999</v>
      </c>
    </row>
    <row r="112" spans="1:15" s="11" customFormat="1" ht="5.25" customHeight="1" x14ac:dyDescent="0.25">
      <c r="A112" s="1"/>
      <c r="B112" s="65"/>
      <c r="C112" s="33"/>
      <c r="D112" s="60"/>
      <c r="E112" s="27"/>
      <c r="F112" s="27"/>
      <c r="G112" s="28"/>
      <c r="H112" s="7"/>
      <c r="I112" s="7"/>
      <c r="J112" s="7"/>
      <c r="K112" s="7"/>
      <c r="L112" s="7"/>
      <c r="M112" s="7"/>
      <c r="N112" s="7"/>
      <c r="O112" s="7">
        <v>0</v>
      </c>
    </row>
    <row r="113" spans="1:15" s="11" customFormat="1" x14ac:dyDescent="0.25">
      <c r="A113" s="1"/>
      <c r="B113" s="37">
        <v>8220</v>
      </c>
      <c r="C113" s="33" t="s">
        <v>348</v>
      </c>
      <c r="D113" s="60" t="s">
        <v>117</v>
      </c>
      <c r="E113" s="27">
        <v>902699208</v>
      </c>
      <c r="F113" s="27" t="s">
        <v>14</v>
      </c>
      <c r="G113" s="28">
        <v>44742</v>
      </c>
      <c r="H113" s="46">
        <v>728.84415000000013</v>
      </c>
      <c r="I113" s="7">
        <v>1000</v>
      </c>
      <c r="J113" s="7">
        <v>0</v>
      </c>
      <c r="K113" s="7">
        <f>SUM(H113:J113)</f>
        <v>1728.8441500000001</v>
      </c>
      <c r="L113" s="7">
        <v>728.84415000000013</v>
      </c>
      <c r="M113" s="7">
        <v>1000</v>
      </c>
      <c r="N113" s="7">
        <v>0</v>
      </c>
      <c r="O113" s="7">
        <f>SUM(L113:N113)</f>
        <v>1728.8441500000001</v>
      </c>
    </row>
    <row r="114" spans="1:15" s="11" customFormat="1" x14ac:dyDescent="0.25">
      <c r="A114" s="1"/>
      <c r="B114" s="37">
        <v>8220</v>
      </c>
      <c r="C114" s="33" t="s">
        <v>349</v>
      </c>
      <c r="D114" s="60" t="s">
        <v>118</v>
      </c>
      <c r="E114" s="27">
        <v>902699209</v>
      </c>
      <c r="F114" s="27" t="s">
        <v>14</v>
      </c>
      <c r="G114" s="28">
        <v>44834</v>
      </c>
      <c r="H114" s="46">
        <v>573.89478000000065</v>
      </c>
      <c r="I114" s="7">
        <v>750</v>
      </c>
      <c r="J114" s="7">
        <v>0</v>
      </c>
      <c r="K114" s="7">
        <f>SUM(H114:J114)</f>
        <v>1323.8947800000005</v>
      </c>
      <c r="L114" s="7">
        <v>573.89478000000065</v>
      </c>
      <c r="M114" s="7">
        <v>750</v>
      </c>
      <c r="N114" s="7">
        <v>0</v>
      </c>
      <c r="O114" s="7">
        <f>SUM(L114:N114)</f>
        <v>1323.8947800000005</v>
      </c>
    </row>
    <row r="115" spans="1:15" s="11" customFormat="1" x14ac:dyDescent="0.25">
      <c r="A115" s="1"/>
      <c r="B115" s="37">
        <v>8220</v>
      </c>
      <c r="C115" s="33" t="s">
        <v>350</v>
      </c>
      <c r="D115" s="60" t="s">
        <v>119</v>
      </c>
      <c r="E115" s="27">
        <v>902699211</v>
      </c>
      <c r="F115" s="27" t="s">
        <v>14</v>
      </c>
      <c r="G115" s="28">
        <v>44477</v>
      </c>
      <c r="H115" s="46">
        <v>0</v>
      </c>
      <c r="I115" s="7">
        <v>93.766999999999996</v>
      </c>
      <c r="J115" s="7">
        <v>950</v>
      </c>
      <c r="K115" s="7">
        <f>SUM(H115:J115)</f>
        <v>1043.7670000000001</v>
      </c>
      <c r="L115" s="7">
        <v>0</v>
      </c>
      <c r="M115" s="7">
        <v>93.766999999999996</v>
      </c>
      <c r="N115" s="7">
        <v>950</v>
      </c>
      <c r="O115" s="7">
        <f>SUM(L115:N115)</f>
        <v>1043.7670000000001</v>
      </c>
    </row>
    <row r="116" spans="1:15" s="11" customFormat="1" x14ac:dyDescent="0.25">
      <c r="A116" s="1"/>
      <c r="B116" s="37">
        <v>8220</v>
      </c>
      <c r="C116" s="33" t="s">
        <v>351</v>
      </c>
      <c r="D116" s="60" t="s">
        <v>120</v>
      </c>
      <c r="E116" s="27">
        <v>902699213</v>
      </c>
      <c r="F116" s="27" t="s">
        <v>14</v>
      </c>
      <c r="G116" s="28">
        <v>44713</v>
      </c>
      <c r="H116" s="48">
        <v>749.44950999999992</v>
      </c>
      <c r="I116" s="49">
        <v>500</v>
      </c>
      <c r="J116" s="49">
        <v>0</v>
      </c>
      <c r="K116" s="49">
        <f>SUM(H116:J116)</f>
        <v>1249.4495099999999</v>
      </c>
      <c r="L116" s="49">
        <v>749.44950999999992</v>
      </c>
      <c r="M116" s="49">
        <v>500</v>
      </c>
      <c r="N116" s="49">
        <v>0</v>
      </c>
      <c r="O116" s="49">
        <f>SUM(L116:N116)</f>
        <v>1249.4495099999999</v>
      </c>
    </row>
    <row r="117" spans="1:15" s="11" customFormat="1" x14ac:dyDescent="0.25">
      <c r="A117" s="1"/>
      <c r="B117" s="50">
        <v>8220</v>
      </c>
      <c r="C117" s="25" t="s">
        <v>121</v>
      </c>
      <c r="D117" s="60"/>
      <c r="E117" s="27"/>
      <c r="F117" s="27"/>
      <c r="G117" s="28"/>
      <c r="H117" s="52">
        <f t="shared" ref="H117:O117" si="28">SUBTOTAL(9,H113:H116)</f>
        <v>2052.1884400000008</v>
      </c>
      <c r="I117" s="52">
        <f t="shared" si="28"/>
        <v>2343.7669999999998</v>
      </c>
      <c r="J117" s="52">
        <f t="shared" si="28"/>
        <v>950</v>
      </c>
      <c r="K117" s="52">
        <f t="shared" si="28"/>
        <v>5345.9554399999997</v>
      </c>
      <c r="L117" s="52">
        <f t="shared" si="28"/>
        <v>2052.1884400000008</v>
      </c>
      <c r="M117" s="52">
        <f t="shared" si="28"/>
        <v>2343.7669999999998</v>
      </c>
      <c r="N117" s="52">
        <f t="shared" si="28"/>
        <v>950</v>
      </c>
      <c r="O117" s="52">
        <f t="shared" si="28"/>
        <v>5345.9554399999997</v>
      </c>
    </row>
    <row r="118" spans="1:15" s="11" customFormat="1" ht="5.25" customHeight="1" x14ac:dyDescent="0.25">
      <c r="A118" s="1"/>
      <c r="B118" s="65"/>
      <c r="C118" s="33"/>
      <c r="D118" s="60"/>
      <c r="E118" s="27"/>
      <c r="F118" s="27"/>
      <c r="G118" s="28"/>
      <c r="H118" s="7"/>
      <c r="I118" s="7"/>
      <c r="J118" s="7"/>
      <c r="K118" s="7"/>
      <c r="L118" s="7"/>
      <c r="M118" s="7"/>
      <c r="N118" s="7"/>
      <c r="O118" s="7"/>
    </row>
    <row r="119" spans="1:15" s="11" customFormat="1" x14ac:dyDescent="0.25">
      <c r="A119" s="1"/>
      <c r="B119" s="50">
        <v>8227</v>
      </c>
      <c r="C119" s="33" t="s">
        <v>352</v>
      </c>
      <c r="D119" s="60" t="s">
        <v>122</v>
      </c>
      <c r="E119" s="27">
        <v>902732437</v>
      </c>
      <c r="F119" s="27" t="s">
        <v>14</v>
      </c>
      <c r="G119" s="28">
        <v>44345</v>
      </c>
      <c r="H119" s="46">
        <v>411.29349999999999</v>
      </c>
      <c r="I119" s="7">
        <v>100</v>
      </c>
      <c r="J119" s="7">
        <v>300</v>
      </c>
      <c r="K119" s="7">
        <f>SUM(H119:J119)</f>
        <v>811.29349999999999</v>
      </c>
      <c r="L119" s="7">
        <v>411.29349999999999</v>
      </c>
      <c r="M119" s="7">
        <v>100</v>
      </c>
      <c r="N119" s="7">
        <v>300</v>
      </c>
      <c r="O119" s="7">
        <f>SUM(L119:N119)</f>
        <v>811.29349999999999</v>
      </c>
    </row>
    <row r="120" spans="1:15" s="11" customFormat="1" x14ac:dyDescent="0.25">
      <c r="A120" s="1"/>
      <c r="B120" s="50">
        <v>8201</v>
      </c>
      <c r="C120" s="33" t="s">
        <v>353</v>
      </c>
      <c r="D120" s="60" t="s">
        <v>123</v>
      </c>
      <c r="E120" s="27">
        <v>902668204</v>
      </c>
      <c r="F120" s="27" t="s">
        <v>14</v>
      </c>
      <c r="G120" s="28">
        <v>45092</v>
      </c>
      <c r="H120" s="46">
        <v>10.901120000000001</v>
      </c>
      <c r="I120" s="7">
        <v>612.06600000000003</v>
      </c>
      <c r="J120" s="7">
        <v>75</v>
      </c>
      <c r="K120" s="7">
        <f>SUM(H120:J120)</f>
        <v>697.96712000000002</v>
      </c>
      <c r="L120" s="7">
        <v>10.901120000000001</v>
      </c>
      <c r="M120" s="7">
        <v>612.06600000000003</v>
      </c>
      <c r="N120" s="7">
        <v>75</v>
      </c>
      <c r="O120" s="7">
        <f>SUM(L120:N120)</f>
        <v>697.96712000000002</v>
      </c>
    </row>
    <row r="121" spans="1:15" s="11" customFormat="1" x14ac:dyDescent="0.25">
      <c r="A121" s="1"/>
      <c r="B121" s="50">
        <v>8241</v>
      </c>
      <c r="C121" s="33" t="s">
        <v>354</v>
      </c>
      <c r="D121" s="33" t="s">
        <v>124</v>
      </c>
      <c r="E121" s="27">
        <v>903103547</v>
      </c>
      <c r="F121" s="27" t="s">
        <v>14</v>
      </c>
      <c r="G121" s="28">
        <v>44825</v>
      </c>
      <c r="H121" s="46">
        <v>0</v>
      </c>
      <c r="I121" s="7">
        <v>235</v>
      </c>
      <c r="J121" s="7">
        <v>0</v>
      </c>
      <c r="K121" s="7">
        <f>SUM(H121:J121)</f>
        <v>235</v>
      </c>
      <c r="L121" s="7">
        <v>0</v>
      </c>
      <c r="M121" s="7">
        <v>235</v>
      </c>
      <c r="N121" s="7">
        <v>0</v>
      </c>
      <c r="O121" s="7">
        <f>SUM(L121:N121)</f>
        <v>235</v>
      </c>
    </row>
    <row r="122" spans="1:15" s="11" customFormat="1" ht="107" customHeight="1" x14ac:dyDescent="0.25">
      <c r="A122" s="1"/>
      <c r="B122" s="50">
        <v>8285</v>
      </c>
      <c r="C122" s="36" t="s">
        <v>355</v>
      </c>
      <c r="D122" s="33" t="s">
        <v>125</v>
      </c>
      <c r="E122" s="27">
        <v>903099017</v>
      </c>
      <c r="F122" s="27" t="s">
        <v>14</v>
      </c>
      <c r="G122" s="28">
        <v>45105</v>
      </c>
      <c r="H122" s="46">
        <v>0</v>
      </c>
      <c r="I122" s="7">
        <v>587.26199999999994</v>
      </c>
      <c r="J122" s="7">
        <v>2220.0650000000001</v>
      </c>
      <c r="K122" s="7">
        <f>SUM(H122:J122)</f>
        <v>2807.3270000000002</v>
      </c>
      <c r="L122" s="7">
        <v>0</v>
      </c>
      <c r="M122" s="7">
        <v>587.26199999999994</v>
      </c>
      <c r="N122" s="7">
        <v>2220.0650000000001</v>
      </c>
      <c r="O122" s="7">
        <f>SUM(L122:N122)</f>
        <v>2807.3270000000002</v>
      </c>
    </row>
    <row r="123" spans="1:15" s="11" customFormat="1" ht="18.5" customHeight="1" x14ac:dyDescent="0.25">
      <c r="A123" s="1"/>
      <c r="B123" s="65"/>
      <c r="C123" s="33"/>
      <c r="D123" s="60"/>
      <c r="E123" s="27"/>
      <c r="F123" s="27"/>
      <c r="G123" s="28"/>
      <c r="H123" s="7"/>
      <c r="I123" s="7"/>
      <c r="J123" s="7"/>
      <c r="K123" s="7"/>
      <c r="L123" s="7"/>
      <c r="M123" s="7"/>
      <c r="N123" s="7"/>
      <c r="O123" s="7"/>
    </row>
    <row r="124" spans="1:15" s="11" customFormat="1" x14ac:dyDescent="0.25">
      <c r="A124" s="1"/>
      <c r="B124" s="37">
        <v>8204</v>
      </c>
      <c r="C124" s="33" t="s">
        <v>356</v>
      </c>
      <c r="D124" s="60" t="s">
        <v>126</v>
      </c>
      <c r="E124" s="27">
        <v>902650549</v>
      </c>
      <c r="F124" s="27" t="s">
        <v>14</v>
      </c>
      <c r="G124" s="28">
        <v>45065</v>
      </c>
      <c r="H124" s="46">
        <v>0</v>
      </c>
      <c r="I124" s="7">
        <v>343.05099999999999</v>
      </c>
      <c r="J124" s="7">
        <v>120.157</v>
      </c>
      <c r="K124" s="7">
        <f>SUM(H124:J124)</f>
        <v>463.20799999999997</v>
      </c>
      <c r="L124" s="7">
        <v>0</v>
      </c>
      <c r="M124" s="7">
        <v>343.05099999999999</v>
      </c>
      <c r="N124" s="7">
        <v>120.157</v>
      </c>
      <c r="O124" s="7">
        <f>SUM(L124:N124)</f>
        <v>463.20799999999997</v>
      </c>
    </row>
    <row r="125" spans="1:15" s="11" customFormat="1" ht="16.5" customHeight="1" x14ac:dyDescent="0.25">
      <c r="A125" s="1"/>
      <c r="B125" s="37">
        <v>8204</v>
      </c>
      <c r="C125" s="36" t="s">
        <v>357</v>
      </c>
      <c r="D125" s="60" t="s">
        <v>127</v>
      </c>
      <c r="E125" s="27">
        <v>902722024</v>
      </c>
      <c r="F125" s="27" t="s">
        <v>14</v>
      </c>
      <c r="G125" s="28">
        <v>45065</v>
      </c>
      <c r="H125" s="46">
        <v>337.14528000000013</v>
      </c>
      <c r="I125" s="7">
        <v>77.578000000000003</v>
      </c>
      <c r="J125" s="7">
        <v>50.652999999999999</v>
      </c>
      <c r="K125" s="7">
        <f>SUM(H125:J125)</f>
        <v>465.37628000000018</v>
      </c>
      <c r="L125" s="7">
        <v>337.14528000000013</v>
      </c>
      <c r="M125" s="7">
        <v>77.578000000000003</v>
      </c>
      <c r="N125" s="7">
        <v>50.652999999999999</v>
      </c>
      <c r="O125" s="7">
        <f>SUM(L125:N125)</f>
        <v>465.37628000000018</v>
      </c>
    </row>
    <row r="126" spans="1:15" s="11" customFormat="1" ht="107.5" customHeight="1" x14ac:dyDescent="0.25">
      <c r="A126" s="1"/>
      <c r="B126" s="37">
        <v>8204</v>
      </c>
      <c r="C126" s="36" t="s">
        <v>358</v>
      </c>
      <c r="D126" s="60" t="s">
        <v>128</v>
      </c>
      <c r="E126" s="27">
        <v>902722029</v>
      </c>
      <c r="F126" s="27" t="s">
        <v>14</v>
      </c>
      <c r="G126" s="28">
        <v>44937</v>
      </c>
      <c r="H126" s="48">
        <v>0</v>
      </c>
      <c r="I126" s="49">
        <v>19.149999999999999</v>
      </c>
      <c r="J126" s="49">
        <v>6.702</v>
      </c>
      <c r="K126" s="49">
        <f>SUM(H126:J126)</f>
        <v>25.851999999999997</v>
      </c>
      <c r="L126" s="49">
        <v>0</v>
      </c>
      <c r="M126" s="49">
        <v>19.149999999999999</v>
      </c>
      <c r="N126" s="49">
        <v>6.702</v>
      </c>
      <c r="O126" s="49">
        <f>SUM(L126:N126)</f>
        <v>25.851999999999997</v>
      </c>
    </row>
    <row r="127" spans="1:15" s="11" customFormat="1" x14ac:dyDescent="0.25">
      <c r="A127" s="1"/>
      <c r="B127" s="50">
        <v>8204</v>
      </c>
      <c r="C127" s="25" t="s">
        <v>129</v>
      </c>
      <c r="D127" s="60"/>
      <c r="E127" s="27"/>
      <c r="F127" s="27"/>
      <c r="G127" s="28"/>
      <c r="H127" s="52">
        <f t="shared" ref="H127:O127" si="29">SUBTOTAL(9,H124:H126)</f>
        <v>337.14528000000013</v>
      </c>
      <c r="I127" s="52">
        <f t="shared" si="29"/>
        <v>439.779</v>
      </c>
      <c r="J127" s="52">
        <f t="shared" si="29"/>
        <v>177.512</v>
      </c>
      <c r="K127" s="52">
        <f t="shared" si="29"/>
        <v>954.43628000000012</v>
      </c>
      <c r="L127" s="52">
        <f t="shared" si="29"/>
        <v>337.14528000000013</v>
      </c>
      <c r="M127" s="52">
        <f t="shared" si="29"/>
        <v>439.779</v>
      </c>
      <c r="N127" s="52">
        <f t="shared" si="29"/>
        <v>177.512</v>
      </c>
      <c r="O127" s="52">
        <f t="shared" si="29"/>
        <v>954.43628000000012</v>
      </c>
    </row>
    <row r="128" spans="1:15" s="11" customFormat="1" ht="5.25" customHeight="1" x14ac:dyDescent="0.25">
      <c r="A128" s="1"/>
      <c r="B128" s="65"/>
      <c r="C128" s="33"/>
      <c r="D128" s="60"/>
      <c r="E128" s="27"/>
      <c r="F128" s="27"/>
      <c r="G128" s="28"/>
      <c r="H128" s="7"/>
      <c r="I128" s="7"/>
      <c r="J128" s="7"/>
      <c r="K128" s="7"/>
      <c r="L128" s="7"/>
      <c r="M128" s="7"/>
      <c r="N128" s="7"/>
      <c r="O128" s="7"/>
    </row>
    <row r="129" spans="1:15" s="11" customFormat="1" x14ac:dyDescent="0.25">
      <c r="A129" s="1"/>
      <c r="B129" s="37">
        <v>8223</v>
      </c>
      <c r="C129" s="33" t="s">
        <v>359</v>
      </c>
      <c r="D129" s="60" t="s">
        <v>130</v>
      </c>
      <c r="E129" s="27">
        <v>902705074</v>
      </c>
      <c r="F129" s="27" t="s">
        <v>14</v>
      </c>
      <c r="G129" s="28">
        <v>44407</v>
      </c>
      <c r="H129" s="46">
        <v>6.6206199999999997</v>
      </c>
      <c r="I129" s="7">
        <v>322.82299999999998</v>
      </c>
      <c r="J129" s="7">
        <v>115.30500000000001</v>
      </c>
      <c r="K129" s="7">
        <f>SUM(H129:J129)</f>
        <v>444.74861999999996</v>
      </c>
      <c r="L129" s="7">
        <v>6.6206199999999997</v>
      </c>
      <c r="M129" s="7">
        <v>322.82299999999998</v>
      </c>
      <c r="N129" s="7">
        <v>115.30500000000001</v>
      </c>
      <c r="O129" s="7">
        <f>SUM(L129:N129)</f>
        <v>444.74861999999996</v>
      </c>
    </row>
    <row r="130" spans="1:15" s="11" customFormat="1" x14ac:dyDescent="0.25">
      <c r="A130" s="1"/>
      <c r="B130" s="37">
        <v>8223</v>
      </c>
      <c r="C130" s="33" t="s">
        <v>131</v>
      </c>
      <c r="D130" s="60" t="s">
        <v>132</v>
      </c>
      <c r="E130" s="27">
        <v>902705075</v>
      </c>
      <c r="F130" s="27" t="s">
        <v>14</v>
      </c>
      <c r="G130" s="28">
        <v>44407</v>
      </c>
      <c r="H130" s="48">
        <v>5.1690000000000005</v>
      </c>
      <c r="I130" s="49">
        <v>324.27499999999998</v>
      </c>
      <c r="J130" s="49">
        <v>115.30500000000001</v>
      </c>
      <c r="K130" s="49">
        <f>SUM(H130:J130)</f>
        <v>444.74899999999997</v>
      </c>
      <c r="L130" s="49">
        <v>5.1690000000000005</v>
      </c>
      <c r="M130" s="49">
        <v>324.27499999999998</v>
      </c>
      <c r="N130" s="49">
        <v>115.30500000000001</v>
      </c>
      <c r="O130" s="49">
        <f>SUM(L130:N130)</f>
        <v>444.74899999999997</v>
      </c>
    </row>
    <row r="131" spans="1:15" s="11" customFormat="1" x14ac:dyDescent="0.25">
      <c r="A131" s="1"/>
      <c r="B131" s="50">
        <v>8223</v>
      </c>
      <c r="C131" s="25" t="s">
        <v>133</v>
      </c>
      <c r="D131" s="60"/>
      <c r="E131" s="27"/>
      <c r="F131" s="27"/>
      <c r="G131" s="28"/>
      <c r="H131" s="52">
        <f t="shared" ref="H131:O131" si="30">SUBTOTAL(9,H129:H130)</f>
        <v>11.789619999999999</v>
      </c>
      <c r="I131" s="52">
        <f t="shared" si="30"/>
        <v>647.09799999999996</v>
      </c>
      <c r="J131" s="52">
        <f t="shared" si="30"/>
        <v>230.61</v>
      </c>
      <c r="K131" s="52">
        <f t="shared" si="30"/>
        <v>889.49761999999987</v>
      </c>
      <c r="L131" s="52">
        <f t="shared" si="30"/>
        <v>11.789619999999999</v>
      </c>
      <c r="M131" s="52">
        <f t="shared" si="30"/>
        <v>647.09799999999996</v>
      </c>
      <c r="N131" s="52">
        <f t="shared" si="30"/>
        <v>230.61</v>
      </c>
      <c r="O131" s="52">
        <f t="shared" si="30"/>
        <v>889.49761999999987</v>
      </c>
    </row>
    <row r="132" spans="1:15" s="11" customFormat="1" ht="5.25" customHeight="1" x14ac:dyDescent="0.25">
      <c r="A132" s="1"/>
      <c r="B132" s="65"/>
      <c r="C132" s="33"/>
      <c r="D132" s="60"/>
      <c r="E132" s="27"/>
      <c r="F132" s="27"/>
      <c r="G132" s="28"/>
      <c r="H132" s="7"/>
      <c r="I132" s="7"/>
      <c r="J132" s="7"/>
      <c r="K132" s="7"/>
      <c r="L132" s="7"/>
      <c r="M132" s="7"/>
      <c r="N132" s="7"/>
      <c r="O132" s="7"/>
    </row>
    <row r="133" spans="1:15" ht="13" customHeight="1" x14ac:dyDescent="0.25">
      <c r="B133" s="37">
        <v>8238</v>
      </c>
      <c r="C133" s="33" t="s">
        <v>360</v>
      </c>
      <c r="D133" s="33" t="s">
        <v>134</v>
      </c>
      <c r="E133" s="56">
        <v>902760264</v>
      </c>
      <c r="F133" s="27" t="s">
        <v>14</v>
      </c>
      <c r="G133" s="28">
        <v>44992</v>
      </c>
      <c r="H133" s="54">
        <v>1.2056</v>
      </c>
      <c r="I133" s="7">
        <v>27</v>
      </c>
      <c r="J133" s="7">
        <v>20</v>
      </c>
      <c r="K133" s="47">
        <f>SUM(H133:J133)</f>
        <v>48.205600000000004</v>
      </c>
      <c r="L133" s="47">
        <v>1.2056</v>
      </c>
      <c r="M133" s="47">
        <v>27</v>
      </c>
      <c r="N133" s="47">
        <v>20</v>
      </c>
      <c r="O133" s="47">
        <f>SUM(L133:N133)</f>
        <v>48.205600000000004</v>
      </c>
    </row>
    <row r="134" spans="1:15" ht="13" customHeight="1" x14ac:dyDescent="0.25">
      <c r="B134" s="37">
        <v>8238</v>
      </c>
      <c r="C134" s="36" t="s">
        <v>361</v>
      </c>
      <c r="D134" s="33" t="s">
        <v>135</v>
      </c>
      <c r="E134" s="56">
        <v>902760266</v>
      </c>
      <c r="F134" s="27" t="s">
        <v>14</v>
      </c>
      <c r="G134" s="28">
        <v>44671</v>
      </c>
      <c r="H134" s="54">
        <v>0.38375999999999988</v>
      </c>
      <c r="I134" s="7">
        <v>27</v>
      </c>
      <c r="J134" s="7">
        <v>20</v>
      </c>
      <c r="K134" s="47">
        <f>SUM(H134:J134)</f>
        <v>47.383759999999995</v>
      </c>
      <c r="L134" s="47">
        <v>0.38375999999999988</v>
      </c>
      <c r="M134" s="47">
        <v>27</v>
      </c>
      <c r="N134" s="47">
        <v>20</v>
      </c>
      <c r="O134" s="47">
        <f>SUM(L134:N134)</f>
        <v>47.383759999999995</v>
      </c>
    </row>
    <row r="135" spans="1:15" ht="13" customHeight="1" x14ac:dyDescent="0.25">
      <c r="B135" s="37">
        <v>8238</v>
      </c>
      <c r="C135" s="33" t="s">
        <v>362</v>
      </c>
      <c r="D135" s="33" t="s">
        <v>136</v>
      </c>
      <c r="E135" s="56">
        <v>902760267</v>
      </c>
      <c r="F135" s="27" t="s">
        <v>14</v>
      </c>
      <c r="G135" s="28">
        <v>44742</v>
      </c>
      <c r="H135" s="54">
        <v>344.40850000000029</v>
      </c>
      <c r="I135" s="7">
        <v>40</v>
      </c>
      <c r="J135" s="7">
        <v>0</v>
      </c>
      <c r="K135" s="47">
        <f>SUM(H135:J135)</f>
        <v>384.40850000000029</v>
      </c>
      <c r="L135" s="47">
        <v>344.40850000000029</v>
      </c>
      <c r="M135" s="47">
        <v>40</v>
      </c>
      <c r="N135" s="47">
        <v>0</v>
      </c>
      <c r="O135" s="47">
        <f>SUM(L135:N135)</f>
        <v>384.40850000000029</v>
      </c>
    </row>
    <row r="136" spans="1:15" ht="12.75" customHeight="1" x14ac:dyDescent="0.25">
      <c r="B136" s="37">
        <v>8238</v>
      </c>
      <c r="C136" s="33" t="s">
        <v>363</v>
      </c>
      <c r="D136" s="33" t="s">
        <v>137</v>
      </c>
      <c r="E136" s="56">
        <v>902760269</v>
      </c>
      <c r="F136" s="27" t="s">
        <v>14</v>
      </c>
      <c r="G136" s="28">
        <v>44788</v>
      </c>
      <c r="H136" s="54">
        <v>1.75295</v>
      </c>
      <c r="I136" s="7">
        <v>22</v>
      </c>
      <c r="J136" s="7">
        <v>20</v>
      </c>
      <c r="K136" s="47">
        <f>SUM(H136:J136)</f>
        <v>43.752949999999998</v>
      </c>
      <c r="L136" s="47">
        <v>1.75295</v>
      </c>
      <c r="M136" s="47">
        <v>22</v>
      </c>
      <c r="N136" s="47">
        <v>20</v>
      </c>
      <c r="O136" s="47">
        <f>SUM(L136:N136)</f>
        <v>43.752949999999998</v>
      </c>
    </row>
    <row r="137" spans="1:15" ht="12.75" customHeight="1" x14ac:dyDescent="0.25">
      <c r="B137" s="50">
        <v>8238</v>
      </c>
      <c r="C137" s="25" t="s">
        <v>138</v>
      </c>
      <c r="D137" s="33"/>
      <c r="E137" s="56"/>
      <c r="F137" s="27"/>
      <c r="G137" s="28"/>
      <c r="H137" s="61">
        <f t="shared" ref="H137:O137" si="31">SUBTOTAL(9,H133:H136)</f>
        <v>347.75081000000029</v>
      </c>
      <c r="I137" s="61">
        <f t="shared" si="31"/>
        <v>116</v>
      </c>
      <c r="J137" s="61">
        <f t="shared" si="31"/>
        <v>60</v>
      </c>
      <c r="K137" s="61">
        <f t="shared" si="31"/>
        <v>523.75081000000023</v>
      </c>
      <c r="L137" s="61">
        <f t="shared" si="31"/>
        <v>347.75081000000029</v>
      </c>
      <c r="M137" s="61">
        <f t="shared" si="31"/>
        <v>116</v>
      </c>
      <c r="N137" s="61">
        <f t="shared" si="31"/>
        <v>60</v>
      </c>
      <c r="O137" s="61">
        <f t="shared" si="31"/>
        <v>523.75081000000023</v>
      </c>
    </row>
    <row r="138" spans="1:15" ht="5.25" customHeight="1" x14ac:dyDescent="0.25">
      <c r="B138" s="50"/>
      <c r="C138" s="25"/>
      <c r="D138" s="33"/>
      <c r="E138" s="56"/>
      <c r="F138" s="27"/>
      <c r="G138" s="28"/>
      <c r="H138" s="47"/>
      <c r="I138" s="47"/>
      <c r="J138" s="7">
        <v>0</v>
      </c>
      <c r="K138" s="47"/>
      <c r="L138" s="47"/>
      <c r="M138" s="47"/>
      <c r="N138" s="47"/>
      <c r="O138" s="47"/>
    </row>
    <row r="139" spans="1:15" ht="13" customHeight="1" x14ac:dyDescent="0.25">
      <c r="B139" s="37">
        <v>8246</v>
      </c>
      <c r="C139" s="33" t="s">
        <v>364</v>
      </c>
      <c r="D139" s="33" t="s">
        <v>139</v>
      </c>
      <c r="E139" s="56">
        <v>902768480</v>
      </c>
      <c r="F139" s="27" t="s">
        <v>14</v>
      </c>
      <c r="G139" s="28">
        <v>45156</v>
      </c>
      <c r="H139" s="54">
        <v>0.99952999999999992</v>
      </c>
      <c r="I139" s="7">
        <v>204.26499999999999</v>
      </c>
      <c r="J139" s="7">
        <v>109.989</v>
      </c>
      <c r="K139" s="47">
        <f>SUM(H139:J139)</f>
        <v>315.25352999999996</v>
      </c>
      <c r="L139" s="47">
        <v>0.99952999999999992</v>
      </c>
      <c r="M139" s="47">
        <v>204.26499999999999</v>
      </c>
      <c r="N139" s="47">
        <v>109.989</v>
      </c>
      <c r="O139" s="47">
        <f>SUM(L139:N139)</f>
        <v>315.25352999999996</v>
      </c>
    </row>
    <row r="140" spans="1:15" ht="13" customHeight="1" x14ac:dyDescent="0.25">
      <c r="B140" s="37">
        <v>8246</v>
      </c>
      <c r="C140" s="33" t="s">
        <v>365</v>
      </c>
      <c r="D140" s="33" t="s">
        <v>140</v>
      </c>
      <c r="E140" s="56">
        <v>902768481</v>
      </c>
      <c r="F140" s="27" t="s">
        <v>14</v>
      </c>
      <c r="G140" s="28">
        <v>45051</v>
      </c>
      <c r="H140" s="54">
        <v>1.5818899999999998</v>
      </c>
      <c r="I140" s="7">
        <v>204.38499999999999</v>
      </c>
      <c r="J140" s="7">
        <v>110.053</v>
      </c>
      <c r="K140" s="47">
        <f>SUM(H140:J140)</f>
        <v>316.01988999999998</v>
      </c>
      <c r="L140" s="47">
        <v>1.5818899999999998</v>
      </c>
      <c r="M140" s="47">
        <v>204.38499999999999</v>
      </c>
      <c r="N140" s="47">
        <v>110.053</v>
      </c>
      <c r="O140" s="47">
        <f>SUM(L140:N140)</f>
        <v>316.01988999999998</v>
      </c>
    </row>
    <row r="141" spans="1:15" ht="13" customHeight="1" x14ac:dyDescent="0.25">
      <c r="B141" s="37">
        <v>8246</v>
      </c>
      <c r="C141" s="33" t="s">
        <v>366</v>
      </c>
      <c r="D141" s="33" t="s">
        <v>141</v>
      </c>
      <c r="E141" s="56">
        <v>902768482</v>
      </c>
      <c r="F141" s="27" t="s">
        <v>14</v>
      </c>
      <c r="G141" s="28">
        <v>45268</v>
      </c>
      <c r="H141" s="54">
        <v>0.86033999999999999</v>
      </c>
      <c r="I141" s="7">
        <v>204.59299999999999</v>
      </c>
      <c r="J141" s="7">
        <v>110.166</v>
      </c>
      <c r="K141" s="47">
        <f>SUM(H141:J141)</f>
        <v>315.61933999999997</v>
      </c>
      <c r="L141" s="47">
        <v>0.86033999999999999</v>
      </c>
      <c r="M141" s="47">
        <v>204.59299999999999</v>
      </c>
      <c r="N141" s="47">
        <v>110.166</v>
      </c>
      <c r="O141" s="47">
        <f>SUM(L141:N141)</f>
        <v>315.61933999999997</v>
      </c>
    </row>
    <row r="142" spans="1:15" ht="13" customHeight="1" x14ac:dyDescent="0.25">
      <c r="B142" s="37">
        <v>8246</v>
      </c>
      <c r="C142" s="33" t="s">
        <v>367</v>
      </c>
      <c r="D142" s="33" t="s">
        <v>142</v>
      </c>
      <c r="E142" s="56">
        <v>902768483</v>
      </c>
      <c r="F142" s="27" t="s">
        <v>31</v>
      </c>
      <c r="G142" s="28">
        <v>45051</v>
      </c>
      <c r="H142" s="54">
        <v>2.6666099999999999</v>
      </c>
      <c r="I142" s="7">
        <v>203.892</v>
      </c>
      <c r="J142" s="7">
        <v>109.788</v>
      </c>
      <c r="K142" s="47">
        <f>SUM(H142:J142)</f>
        <v>316.34661</v>
      </c>
      <c r="L142" s="47">
        <v>2.6666099999999999</v>
      </c>
      <c r="M142" s="47">
        <v>203.892</v>
      </c>
      <c r="N142" s="47">
        <v>109.788</v>
      </c>
      <c r="O142" s="47">
        <f>SUM(L142:N142)</f>
        <v>316.34661</v>
      </c>
    </row>
    <row r="143" spans="1:15" ht="13" customHeight="1" x14ac:dyDescent="0.25">
      <c r="B143" s="37">
        <v>8246</v>
      </c>
      <c r="C143" s="33" t="s">
        <v>368</v>
      </c>
      <c r="D143" s="33" t="s">
        <v>143</v>
      </c>
      <c r="E143" s="56">
        <v>902768484</v>
      </c>
      <c r="F143" s="27" t="s">
        <v>31</v>
      </c>
      <c r="G143" s="28">
        <v>44684</v>
      </c>
      <c r="H143" s="54">
        <v>162.22564000000006</v>
      </c>
      <c r="I143" s="7">
        <v>35.948999999999998</v>
      </c>
      <c r="J143" s="7">
        <v>19.356999999999999</v>
      </c>
      <c r="K143" s="47">
        <f>SUM(H143:J143)</f>
        <v>217.53164000000007</v>
      </c>
      <c r="L143" s="47">
        <v>162.22564000000006</v>
      </c>
      <c r="M143" s="47">
        <v>35.948999999999998</v>
      </c>
      <c r="N143" s="47">
        <v>19.356999999999999</v>
      </c>
      <c r="O143" s="47">
        <f>SUM(L143:N143)</f>
        <v>217.53164000000007</v>
      </c>
    </row>
    <row r="144" spans="1:15" ht="13" customHeight="1" x14ac:dyDescent="0.25">
      <c r="B144" s="50">
        <v>8246</v>
      </c>
      <c r="C144" s="25" t="s">
        <v>144</v>
      </c>
      <c r="D144" s="33"/>
      <c r="E144" s="56"/>
      <c r="F144" s="27"/>
      <c r="G144" s="28"/>
      <c r="H144" s="61">
        <f t="shared" ref="H144:O144" si="32">SUBTOTAL(9,H139:H143)</f>
        <v>168.33401000000006</v>
      </c>
      <c r="I144" s="61">
        <f t="shared" si="32"/>
        <v>853.08399999999995</v>
      </c>
      <c r="J144" s="61">
        <f t="shared" si="32"/>
        <v>459.35299999999995</v>
      </c>
      <c r="K144" s="61">
        <f t="shared" si="32"/>
        <v>1480.7710100000002</v>
      </c>
      <c r="L144" s="61">
        <f t="shared" si="32"/>
        <v>168.33401000000006</v>
      </c>
      <c r="M144" s="61">
        <f t="shared" si="32"/>
        <v>853.08399999999995</v>
      </c>
      <c r="N144" s="61">
        <f t="shared" si="32"/>
        <v>459.35299999999995</v>
      </c>
      <c r="O144" s="61">
        <f t="shared" si="32"/>
        <v>1480.7710100000002</v>
      </c>
    </row>
    <row r="145" spans="2:15" ht="5.25" customHeight="1" x14ac:dyDescent="0.25">
      <c r="B145" s="50"/>
      <c r="C145" s="25"/>
      <c r="D145" s="33"/>
      <c r="E145" s="56"/>
      <c r="F145" s="27"/>
      <c r="G145" s="28"/>
      <c r="H145" s="47"/>
      <c r="I145" s="47"/>
      <c r="J145" s="47"/>
      <c r="K145" s="47"/>
      <c r="L145" s="47"/>
      <c r="M145" s="47"/>
      <c r="N145" s="47"/>
      <c r="O145" s="47"/>
    </row>
    <row r="146" spans="2:15" ht="13" customHeight="1" x14ac:dyDescent="0.25">
      <c r="B146" s="37">
        <v>8298</v>
      </c>
      <c r="C146" s="33" t="s">
        <v>369</v>
      </c>
      <c r="D146" s="33" t="s">
        <v>145</v>
      </c>
      <c r="E146" s="56">
        <v>903123443</v>
      </c>
      <c r="F146" s="27" t="s">
        <v>14</v>
      </c>
      <c r="G146" s="28">
        <v>44945</v>
      </c>
      <c r="H146" s="54">
        <v>582.64526999999987</v>
      </c>
      <c r="I146" s="7">
        <v>965.11699999999996</v>
      </c>
      <c r="J146" s="7">
        <v>235.16800000000001</v>
      </c>
      <c r="K146" s="47">
        <f>SUM(H146:J146)</f>
        <v>1782.9302699999998</v>
      </c>
      <c r="L146" s="47">
        <v>582.64526999999987</v>
      </c>
      <c r="M146" s="47">
        <v>965.11699999999996</v>
      </c>
      <c r="N146" s="47">
        <v>235.16800000000001</v>
      </c>
      <c r="O146" s="47">
        <f>SUM(L146:N146)</f>
        <v>1782.9302699999998</v>
      </c>
    </row>
    <row r="147" spans="2:15" ht="13" customHeight="1" x14ac:dyDescent="0.25">
      <c r="B147" s="37">
        <v>8298</v>
      </c>
      <c r="C147" s="33" t="s">
        <v>146</v>
      </c>
      <c r="D147" s="33" t="s">
        <v>147</v>
      </c>
      <c r="E147" s="56">
        <v>903123440</v>
      </c>
      <c r="F147" s="27" t="s">
        <v>14</v>
      </c>
      <c r="G147" s="28">
        <v>44922</v>
      </c>
      <c r="H147" s="54">
        <v>14.199489999999997</v>
      </c>
      <c r="I147" s="7">
        <v>77.662999999999997</v>
      </c>
      <c r="J147" s="7">
        <v>172.22800000000001</v>
      </c>
      <c r="K147" s="47">
        <f>SUM(H147:J147)</f>
        <v>264.09048999999999</v>
      </c>
      <c r="L147" s="47">
        <v>14.199489999999997</v>
      </c>
      <c r="M147" s="47">
        <v>77.662999999999997</v>
      </c>
      <c r="N147" s="47">
        <v>172.22800000000001</v>
      </c>
      <c r="O147" s="47">
        <f>SUM(L147:N147)</f>
        <v>264.09048999999999</v>
      </c>
    </row>
    <row r="148" spans="2:15" ht="13" customHeight="1" x14ac:dyDescent="0.25">
      <c r="B148" s="37">
        <v>8298</v>
      </c>
      <c r="C148" s="36" t="s">
        <v>370</v>
      </c>
      <c r="D148" s="33" t="s">
        <v>148</v>
      </c>
      <c r="E148" s="56">
        <v>903123441</v>
      </c>
      <c r="F148" s="27" t="s">
        <v>14</v>
      </c>
      <c r="G148" s="28">
        <v>44951</v>
      </c>
      <c r="H148" s="54">
        <v>25.443540000000006</v>
      </c>
      <c r="I148" s="7">
        <v>515.04600000000005</v>
      </c>
      <c r="J148" s="7">
        <v>486.82499999999999</v>
      </c>
      <c r="K148" s="47">
        <f>SUM(H148:J148)</f>
        <v>1027.3145400000001</v>
      </c>
      <c r="L148" s="47">
        <v>25.443540000000006</v>
      </c>
      <c r="M148" s="47">
        <v>515.04600000000005</v>
      </c>
      <c r="N148" s="47">
        <v>486.82499999999999</v>
      </c>
      <c r="O148" s="47">
        <f>SUM(L148:N148)</f>
        <v>1027.3145400000001</v>
      </c>
    </row>
    <row r="149" spans="2:15" ht="13" customHeight="1" x14ac:dyDescent="0.25">
      <c r="B149" s="37">
        <v>8298</v>
      </c>
      <c r="C149" s="36" t="s">
        <v>371</v>
      </c>
      <c r="D149" s="33" t="s">
        <v>149</v>
      </c>
      <c r="E149" s="56">
        <v>903123442</v>
      </c>
      <c r="F149" s="27" t="s">
        <v>14</v>
      </c>
      <c r="G149" s="28">
        <v>44951</v>
      </c>
      <c r="H149" s="54">
        <v>6.2340600000000004</v>
      </c>
      <c r="I149" s="7">
        <v>102.41500000000001</v>
      </c>
      <c r="J149" s="7">
        <v>62.042000000000002</v>
      </c>
      <c r="K149" s="47">
        <f>SUM(H149:J149)</f>
        <v>170.69105999999999</v>
      </c>
      <c r="L149" s="47">
        <v>6.2340600000000004</v>
      </c>
      <c r="M149" s="47">
        <v>102.41500000000001</v>
      </c>
      <c r="N149" s="47">
        <v>62.042000000000002</v>
      </c>
      <c r="O149" s="47">
        <f>SUM(L149:N149)</f>
        <v>170.69105999999999</v>
      </c>
    </row>
    <row r="150" spans="2:15" ht="13" customHeight="1" x14ac:dyDescent="0.25">
      <c r="B150" s="50">
        <v>8298</v>
      </c>
      <c r="C150" s="25" t="s">
        <v>150</v>
      </c>
      <c r="D150" s="33"/>
      <c r="E150" s="56"/>
      <c r="F150" s="27"/>
      <c r="G150" s="28"/>
      <c r="H150" s="61">
        <f t="shared" ref="H150:O150" si="33">SUBTOTAL(9,H145:H149)</f>
        <v>628.52235999999982</v>
      </c>
      <c r="I150" s="61">
        <f t="shared" si="33"/>
        <v>1660.241</v>
      </c>
      <c r="J150" s="61">
        <f t="shared" si="33"/>
        <v>956.26300000000003</v>
      </c>
      <c r="K150" s="61">
        <f t="shared" si="33"/>
        <v>3245.0263599999998</v>
      </c>
      <c r="L150" s="61">
        <f t="shared" si="33"/>
        <v>628.52235999999982</v>
      </c>
      <c r="M150" s="61">
        <f t="shared" si="33"/>
        <v>1660.241</v>
      </c>
      <c r="N150" s="61">
        <f t="shared" si="33"/>
        <v>956.26300000000003</v>
      </c>
      <c r="O150" s="61">
        <f t="shared" si="33"/>
        <v>3245.0263599999998</v>
      </c>
    </row>
    <row r="151" spans="2:15" ht="5.25" customHeight="1" x14ac:dyDescent="0.25">
      <c r="B151" s="50"/>
      <c r="C151" s="25"/>
      <c r="D151" s="33"/>
      <c r="E151" s="56"/>
      <c r="F151" s="27"/>
      <c r="G151" s="28"/>
      <c r="H151" s="47"/>
      <c r="I151" s="47"/>
      <c r="J151" s="47"/>
      <c r="K151" s="47"/>
      <c r="L151" s="47"/>
      <c r="M151" s="47"/>
      <c r="N151" s="47"/>
      <c r="O151" s="47"/>
    </row>
    <row r="152" spans="2:15" ht="13" customHeight="1" x14ac:dyDescent="0.25">
      <c r="B152" s="37">
        <v>8294</v>
      </c>
      <c r="C152" s="33" t="s">
        <v>151</v>
      </c>
      <c r="D152" s="33" t="s">
        <v>152</v>
      </c>
      <c r="E152" s="66">
        <v>903135849</v>
      </c>
      <c r="F152" s="27" t="s">
        <v>14</v>
      </c>
      <c r="G152" s="28">
        <v>44907</v>
      </c>
      <c r="H152" s="46">
        <v>70.427250000000001</v>
      </c>
      <c r="I152" s="7">
        <v>2366.2620000000002</v>
      </c>
      <c r="J152" s="7">
        <v>6186.1019999999999</v>
      </c>
      <c r="K152" s="7">
        <f>SUM(H152:J152)</f>
        <v>8622.7912500000002</v>
      </c>
      <c r="L152" s="7">
        <v>70.427250000000001</v>
      </c>
      <c r="M152" s="7">
        <v>2366.2620000000002</v>
      </c>
      <c r="N152" s="7">
        <v>6186.1019999999999</v>
      </c>
      <c r="O152" s="7">
        <f>SUM(L152:N152)</f>
        <v>8622.7912500000002</v>
      </c>
    </row>
    <row r="153" spans="2:15" ht="13" customHeight="1" x14ac:dyDescent="0.25">
      <c r="B153" s="37">
        <v>8294</v>
      </c>
      <c r="C153" s="33" t="s">
        <v>153</v>
      </c>
      <c r="D153" s="33" t="s">
        <v>154</v>
      </c>
      <c r="E153" s="66">
        <v>903135850</v>
      </c>
      <c r="F153" s="27" t="s">
        <v>14</v>
      </c>
      <c r="G153" s="28">
        <v>44879</v>
      </c>
      <c r="H153" s="46">
        <v>22.834510000000005</v>
      </c>
      <c r="I153" s="7">
        <v>934.40499999999997</v>
      </c>
      <c r="J153" s="7">
        <v>0</v>
      </c>
      <c r="K153" s="7">
        <f>SUM(H153:J153)</f>
        <v>957.23951</v>
      </c>
      <c r="L153" s="7">
        <v>22.834510000000005</v>
      </c>
      <c r="M153" s="7">
        <v>934.40499999999997</v>
      </c>
      <c r="N153" s="7">
        <v>0</v>
      </c>
      <c r="O153" s="7">
        <f>SUM(L153:N153)</f>
        <v>957.23951</v>
      </c>
    </row>
    <row r="154" spans="2:15" ht="13" customHeight="1" x14ac:dyDescent="0.25">
      <c r="B154" s="37">
        <v>8294</v>
      </c>
      <c r="C154" s="36" t="s">
        <v>155</v>
      </c>
      <c r="D154" s="33" t="s">
        <v>156</v>
      </c>
      <c r="E154" s="66">
        <v>903135851</v>
      </c>
      <c r="F154" s="27" t="s">
        <v>14</v>
      </c>
      <c r="G154" s="28">
        <v>44925</v>
      </c>
      <c r="H154" s="46">
        <v>43.798550000000006</v>
      </c>
      <c r="I154" s="7">
        <v>1959.712</v>
      </c>
      <c r="J154" s="7">
        <v>0</v>
      </c>
      <c r="K154" s="7">
        <f>SUM(H154:J154)</f>
        <v>2003.51055</v>
      </c>
      <c r="L154" s="7">
        <v>43.798550000000006</v>
      </c>
      <c r="M154" s="7">
        <v>1959.712</v>
      </c>
      <c r="N154" s="7">
        <v>0</v>
      </c>
      <c r="O154" s="7">
        <f>SUM(L154:N154)</f>
        <v>2003.51055</v>
      </c>
    </row>
    <row r="155" spans="2:15" ht="13" customHeight="1" x14ac:dyDescent="0.25">
      <c r="B155" s="37">
        <v>8294</v>
      </c>
      <c r="C155" s="33" t="s">
        <v>157</v>
      </c>
      <c r="D155" s="33" t="s">
        <v>152</v>
      </c>
      <c r="E155" s="27">
        <v>1002527</v>
      </c>
      <c r="F155" s="27" t="s">
        <v>14</v>
      </c>
      <c r="G155" s="28">
        <v>45078</v>
      </c>
      <c r="H155" s="46">
        <v>0</v>
      </c>
      <c r="I155" s="7">
        <v>1003</v>
      </c>
      <c r="J155" s="7">
        <v>6186.1019999999999</v>
      </c>
      <c r="K155" s="7">
        <f>SUM(H155:J155)</f>
        <v>7189.1019999999999</v>
      </c>
      <c r="L155" s="7">
        <v>0</v>
      </c>
      <c r="M155" s="7">
        <v>1003</v>
      </c>
      <c r="N155" s="7">
        <v>6186.1019999999999</v>
      </c>
      <c r="O155" s="7">
        <f>SUM(L155:N155)</f>
        <v>7189.1019999999999</v>
      </c>
    </row>
    <row r="156" spans="2:15" s="11" customFormat="1" ht="13" customHeight="1" x14ac:dyDescent="0.25">
      <c r="B156" s="50">
        <v>8294</v>
      </c>
      <c r="C156" s="25" t="s">
        <v>158</v>
      </c>
      <c r="D156" s="25"/>
      <c r="E156" s="42"/>
      <c r="F156" s="23"/>
      <c r="G156" s="28"/>
      <c r="H156" s="61">
        <f t="shared" ref="H156:O156" si="34">SUBTOTAL(9,H152:H155)</f>
        <v>137.06031000000002</v>
      </c>
      <c r="I156" s="61">
        <f t="shared" si="34"/>
        <v>6263.3790000000008</v>
      </c>
      <c r="J156" s="61">
        <f t="shared" si="34"/>
        <v>12372.204</v>
      </c>
      <c r="K156" s="61">
        <f t="shared" si="34"/>
        <v>18772.643309999999</v>
      </c>
      <c r="L156" s="61">
        <f t="shared" si="34"/>
        <v>137.06031000000002</v>
      </c>
      <c r="M156" s="61">
        <f t="shared" si="34"/>
        <v>6263.3790000000008</v>
      </c>
      <c r="N156" s="61">
        <f t="shared" si="34"/>
        <v>12372.204</v>
      </c>
      <c r="O156" s="61">
        <f t="shared" si="34"/>
        <v>18772.643309999999</v>
      </c>
    </row>
    <row r="157" spans="2:15" ht="5.5" customHeight="1" x14ac:dyDescent="0.25">
      <c r="B157" s="50"/>
      <c r="C157" s="25"/>
      <c r="D157" s="33"/>
      <c r="E157" s="56"/>
      <c r="F157" s="27"/>
      <c r="G157" s="28"/>
      <c r="H157" s="47"/>
      <c r="I157" s="47"/>
      <c r="J157" s="47"/>
      <c r="K157" s="47"/>
      <c r="L157" s="47"/>
      <c r="M157" s="47"/>
      <c r="N157" s="47"/>
      <c r="O157" s="47"/>
    </row>
    <row r="158" spans="2:15" ht="13" customHeight="1" x14ac:dyDescent="0.25">
      <c r="B158" s="37">
        <v>8355</v>
      </c>
      <c r="C158" s="33" t="s">
        <v>159</v>
      </c>
      <c r="D158" s="33" t="s">
        <v>160</v>
      </c>
      <c r="E158" s="66">
        <v>903429710</v>
      </c>
      <c r="F158" s="27" t="s">
        <v>14</v>
      </c>
      <c r="G158" s="28">
        <v>45210</v>
      </c>
      <c r="H158" s="46">
        <v>6.0874500000000005</v>
      </c>
      <c r="I158" s="7">
        <v>128.47</v>
      </c>
      <c r="J158" s="7">
        <v>162.38300000000001</v>
      </c>
      <c r="K158" s="7">
        <f>SUM(H158:J158)</f>
        <v>296.94045</v>
      </c>
      <c r="L158" s="7">
        <v>6.0874500000000005</v>
      </c>
      <c r="M158" s="7">
        <v>128.47</v>
      </c>
      <c r="N158" s="7">
        <v>162.38300000000001</v>
      </c>
      <c r="O158" s="7">
        <f>SUM(L158:N158)</f>
        <v>296.94045</v>
      </c>
    </row>
    <row r="159" spans="2:15" ht="13" customHeight="1" x14ac:dyDescent="0.25">
      <c r="B159" s="37">
        <v>8355</v>
      </c>
      <c r="C159" s="33" t="s">
        <v>161</v>
      </c>
      <c r="D159" s="33" t="s">
        <v>162</v>
      </c>
      <c r="E159" s="66">
        <v>903429712</v>
      </c>
      <c r="F159" s="27" t="s">
        <v>14</v>
      </c>
      <c r="G159" s="28">
        <v>45210</v>
      </c>
      <c r="H159" s="46">
        <v>0.54633999999999994</v>
      </c>
      <c r="I159" s="7">
        <v>98.47</v>
      </c>
      <c r="J159" s="7">
        <v>197.92400000000001</v>
      </c>
      <c r="K159" s="7">
        <f>SUM(H159:J159)</f>
        <v>296.94033999999999</v>
      </c>
      <c r="L159" s="7">
        <v>0.54633999999999994</v>
      </c>
      <c r="M159" s="7">
        <v>98.47</v>
      </c>
      <c r="N159" s="7">
        <v>197.92400000000001</v>
      </c>
      <c r="O159" s="7">
        <f>SUM(L159:N159)</f>
        <v>296.94033999999999</v>
      </c>
    </row>
    <row r="160" spans="2:15" ht="13" customHeight="1" x14ac:dyDescent="0.25">
      <c r="B160" s="37">
        <v>8355</v>
      </c>
      <c r="C160" s="33" t="s">
        <v>163</v>
      </c>
      <c r="D160" s="33" t="s">
        <v>164</v>
      </c>
      <c r="E160" s="66">
        <v>903429713</v>
      </c>
      <c r="F160" s="27" t="s">
        <v>14</v>
      </c>
      <c r="G160" s="28">
        <v>45210</v>
      </c>
      <c r="H160" s="46">
        <v>0.43708999999999998</v>
      </c>
      <c r="I160" s="7">
        <v>98.47</v>
      </c>
      <c r="J160" s="7">
        <v>198.03299999999999</v>
      </c>
      <c r="K160" s="7">
        <f>SUM(H160:J160)</f>
        <v>296.94009</v>
      </c>
      <c r="L160" s="7">
        <v>0.43708999999999998</v>
      </c>
      <c r="M160" s="7">
        <v>98.47</v>
      </c>
      <c r="N160" s="7">
        <v>198.03299999999999</v>
      </c>
      <c r="O160" s="7">
        <f>SUM(L160:N160)</f>
        <v>296.94009</v>
      </c>
    </row>
    <row r="161" spans="2:15" ht="13" customHeight="1" x14ac:dyDescent="0.25">
      <c r="B161" s="37">
        <v>8355</v>
      </c>
      <c r="C161" s="33" t="s">
        <v>165</v>
      </c>
      <c r="D161" s="33" t="s">
        <v>166</v>
      </c>
      <c r="E161" s="66">
        <v>903429714</v>
      </c>
      <c r="F161" s="27" t="s">
        <v>14</v>
      </c>
      <c r="G161" s="28">
        <v>45210</v>
      </c>
      <c r="H161" s="46">
        <v>5.0504799999999994</v>
      </c>
      <c r="I161" s="7">
        <v>98.47</v>
      </c>
      <c r="J161" s="7">
        <v>193.42</v>
      </c>
      <c r="K161" s="7">
        <f>SUM(H161:J161)</f>
        <v>296.94047999999998</v>
      </c>
      <c r="L161" s="7">
        <v>5.0504799999999994</v>
      </c>
      <c r="M161" s="7">
        <v>98.47</v>
      </c>
      <c r="N161" s="7">
        <v>193.42</v>
      </c>
      <c r="O161" s="7">
        <f>SUM(L161:N161)</f>
        <v>296.94047999999998</v>
      </c>
    </row>
    <row r="162" spans="2:15" s="11" customFormat="1" ht="13" customHeight="1" x14ac:dyDescent="0.25">
      <c r="B162" s="50">
        <v>8355</v>
      </c>
      <c r="C162" s="25" t="s">
        <v>167</v>
      </c>
      <c r="D162" s="25"/>
      <c r="E162" s="42"/>
      <c r="F162" s="23"/>
      <c r="G162" s="28"/>
      <c r="H162" s="61">
        <f t="shared" ref="H162:O162" si="35">SUBTOTAL(9,H158:H161)</f>
        <v>12.121359999999999</v>
      </c>
      <c r="I162" s="61">
        <f t="shared" si="35"/>
        <v>423.88</v>
      </c>
      <c r="J162" s="61">
        <f t="shared" si="35"/>
        <v>751.76</v>
      </c>
      <c r="K162" s="61">
        <f t="shared" si="35"/>
        <v>1187.76136</v>
      </c>
      <c r="L162" s="61">
        <f t="shared" si="35"/>
        <v>12.121359999999999</v>
      </c>
      <c r="M162" s="61">
        <f t="shared" si="35"/>
        <v>423.88</v>
      </c>
      <c r="N162" s="61">
        <f t="shared" si="35"/>
        <v>751.76</v>
      </c>
      <c r="O162" s="61">
        <f t="shared" si="35"/>
        <v>1187.76136</v>
      </c>
    </row>
    <row r="163" spans="2:15" ht="5.5" customHeight="1" x14ac:dyDescent="0.25">
      <c r="B163" s="50"/>
      <c r="C163" s="25"/>
      <c r="D163" s="33"/>
      <c r="E163" s="56"/>
      <c r="F163" s="27"/>
      <c r="G163" s="28"/>
      <c r="H163" s="55"/>
      <c r="I163" s="55"/>
      <c r="J163" s="55"/>
      <c r="K163" s="55"/>
      <c r="L163" s="55"/>
      <c r="M163" s="55"/>
      <c r="N163" s="55"/>
      <c r="O163" s="55"/>
    </row>
    <row r="164" spans="2:15" ht="13" customHeight="1" x14ac:dyDescent="0.25">
      <c r="B164" s="37">
        <v>8358</v>
      </c>
      <c r="C164" s="36" t="s">
        <v>168</v>
      </c>
      <c r="D164" s="33" t="s">
        <v>169</v>
      </c>
      <c r="E164" s="27">
        <v>903427639</v>
      </c>
      <c r="F164" s="27" t="s">
        <v>14</v>
      </c>
      <c r="G164" s="28">
        <v>44963</v>
      </c>
      <c r="H164" s="46">
        <v>21.734520000000003</v>
      </c>
      <c r="I164" s="7">
        <v>685</v>
      </c>
      <c r="J164" s="7">
        <v>236</v>
      </c>
      <c r="K164" s="7">
        <f>SUM(H164:J164)</f>
        <v>942.73451999999997</v>
      </c>
      <c r="L164" s="7">
        <v>21.734520000000003</v>
      </c>
      <c r="M164" s="7">
        <v>685</v>
      </c>
      <c r="N164" s="7">
        <v>236</v>
      </c>
      <c r="O164" s="7">
        <f>SUM(L164:N164)</f>
        <v>942.73451999999997</v>
      </c>
    </row>
    <row r="165" spans="2:15" ht="13" customHeight="1" x14ac:dyDescent="0.25">
      <c r="B165" s="37">
        <v>8359</v>
      </c>
      <c r="C165" s="36" t="s">
        <v>170</v>
      </c>
      <c r="D165" s="33" t="s">
        <v>171</v>
      </c>
      <c r="E165" s="27">
        <v>903427640</v>
      </c>
      <c r="F165" s="27" t="s">
        <v>14</v>
      </c>
      <c r="G165" s="28">
        <v>44963</v>
      </c>
      <c r="H165" s="46">
        <v>10.258009999999999</v>
      </c>
      <c r="I165" s="7">
        <v>262</v>
      </c>
      <c r="J165" s="7">
        <v>91</v>
      </c>
      <c r="K165" s="7">
        <f>SUM(H165:J165)</f>
        <v>363.25801000000001</v>
      </c>
      <c r="L165" s="7">
        <v>10.258009999999999</v>
      </c>
      <c r="M165" s="7">
        <v>262</v>
      </c>
      <c r="N165" s="7">
        <v>91</v>
      </c>
      <c r="O165" s="7">
        <f>SUM(L165:N165)</f>
        <v>363.25801000000001</v>
      </c>
    </row>
    <row r="166" spans="2:15" ht="13" customHeight="1" x14ac:dyDescent="0.25">
      <c r="B166" s="50">
        <v>8358</v>
      </c>
      <c r="C166" s="25" t="s">
        <v>172</v>
      </c>
      <c r="D166" s="33"/>
      <c r="E166" s="56"/>
      <c r="F166" s="27"/>
      <c r="G166" s="28"/>
      <c r="H166" s="61">
        <f t="shared" ref="H166:O166" si="36">SUBTOTAL(9,H164:H165)</f>
        <v>31.992530000000002</v>
      </c>
      <c r="I166" s="61">
        <f t="shared" si="36"/>
        <v>947</v>
      </c>
      <c r="J166" s="61">
        <f t="shared" si="36"/>
        <v>327</v>
      </c>
      <c r="K166" s="61">
        <f t="shared" si="36"/>
        <v>1305.99253</v>
      </c>
      <c r="L166" s="61">
        <f t="shared" si="36"/>
        <v>31.992530000000002</v>
      </c>
      <c r="M166" s="61">
        <f t="shared" si="36"/>
        <v>947</v>
      </c>
      <c r="N166" s="61">
        <f t="shared" si="36"/>
        <v>327</v>
      </c>
      <c r="O166" s="61">
        <f t="shared" si="36"/>
        <v>1305.99253</v>
      </c>
    </row>
    <row r="167" spans="2:15" ht="13" customHeight="1" x14ac:dyDescent="0.25">
      <c r="B167" s="50"/>
      <c r="C167" s="25"/>
      <c r="D167" s="33"/>
      <c r="E167" s="56"/>
      <c r="F167" s="27"/>
      <c r="G167" s="28"/>
      <c r="H167" s="55"/>
      <c r="I167" s="55"/>
      <c r="J167" s="55"/>
      <c r="K167" s="55"/>
      <c r="L167" s="55"/>
      <c r="M167" s="55"/>
      <c r="N167" s="55"/>
      <c r="O167" s="55"/>
    </row>
    <row r="168" spans="2:15" ht="13" customHeight="1" x14ac:dyDescent="0.25">
      <c r="B168" s="50"/>
      <c r="C168" s="25"/>
      <c r="D168" s="33"/>
      <c r="E168" s="56"/>
      <c r="F168" s="27"/>
      <c r="G168" s="28"/>
      <c r="H168" s="55"/>
      <c r="I168" s="55"/>
      <c r="J168" s="55"/>
      <c r="K168" s="55"/>
      <c r="L168" s="55"/>
      <c r="M168" s="55"/>
      <c r="N168" s="55"/>
      <c r="O168" s="55"/>
    </row>
    <row r="169" spans="2:15" x14ac:dyDescent="0.3">
      <c r="B169" s="67"/>
      <c r="C169" s="25" t="s">
        <v>173</v>
      </c>
      <c r="D169" s="33"/>
      <c r="E169" s="56"/>
      <c r="F169" s="27"/>
      <c r="G169" s="28"/>
      <c r="H169" s="68">
        <f t="shared" ref="H169:O169" si="37">SUBTOTAL(9,H24:H166)</f>
        <v>100162.18100000008</v>
      </c>
      <c r="I169" s="68">
        <f t="shared" si="37"/>
        <v>45497.338000000003</v>
      </c>
      <c r="J169" s="68">
        <f t="shared" si="37"/>
        <v>55254.506000000001</v>
      </c>
      <c r="K169" s="68">
        <f t="shared" si="37"/>
        <v>200914.02500000005</v>
      </c>
      <c r="L169" s="68">
        <f t="shared" si="37"/>
        <v>94145.533282200093</v>
      </c>
      <c r="M169" s="68">
        <f t="shared" si="37"/>
        <v>43486.048750000009</v>
      </c>
      <c r="N169" s="68">
        <f t="shared" si="37"/>
        <v>55254.506000000001</v>
      </c>
      <c r="O169" s="68">
        <f t="shared" si="37"/>
        <v>192886.08803220009</v>
      </c>
    </row>
    <row r="170" spans="2:15" x14ac:dyDescent="0.25">
      <c r="B170" s="67"/>
      <c r="C170" s="25"/>
      <c r="D170" s="33"/>
      <c r="E170" s="56"/>
      <c r="F170" s="27"/>
      <c r="G170" s="28"/>
      <c r="H170" s="47"/>
      <c r="I170" s="47"/>
      <c r="J170" s="47"/>
      <c r="K170" s="47"/>
      <c r="L170" s="47"/>
      <c r="M170" s="47"/>
      <c r="N170" s="47"/>
      <c r="O170" s="47"/>
    </row>
    <row r="171" spans="2:15" ht="18" x14ac:dyDescent="0.25">
      <c r="B171" s="69" t="s">
        <v>174</v>
      </c>
      <c r="C171" s="33"/>
      <c r="D171" s="33"/>
      <c r="E171" s="56"/>
      <c r="F171" s="27"/>
      <c r="G171" s="28"/>
      <c r="H171" s="29"/>
      <c r="I171" s="47"/>
      <c r="J171" s="47"/>
      <c r="K171" s="47"/>
      <c r="L171" s="47"/>
      <c r="M171" s="47"/>
      <c r="N171" s="47"/>
      <c r="O171" s="47"/>
    </row>
    <row r="172" spans="2:15" ht="5.25" customHeight="1" x14ac:dyDescent="0.25">
      <c r="B172" s="69"/>
      <c r="C172" s="33"/>
      <c r="D172" s="33"/>
      <c r="E172" s="56"/>
      <c r="F172" s="27"/>
      <c r="G172" s="28"/>
      <c r="H172" s="29"/>
      <c r="I172" s="47"/>
      <c r="J172" s="47"/>
      <c r="K172" s="47"/>
      <c r="L172" s="47"/>
      <c r="M172" s="47"/>
      <c r="N172" s="47"/>
      <c r="O172" s="47"/>
    </row>
    <row r="173" spans="2:15" ht="13.5" customHeight="1" x14ac:dyDescent="0.25">
      <c r="B173" s="37">
        <v>3138</v>
      </c>
      <c r="C173" s="33" t="s">
        <v>175</v>
      </c>
      <c r="D173" s="33" t="s">
        <v>176</v>
      </c>
      <c r="E173" s="27"/>
      <c r="F173" s="27" t="s">
        <v>14</v>
      </c>
      <c r="G173" s="70" t="s">
        <v>177</v>
      </c>
      <c r="H173" s="46">
        <v>0</v>
      </c>
      <c r="I173" s="46">
        <v>5818.9989999999998</v>
      </c>
      <c r="J173" s="47">
        <v>2647</v>
      </c>
      <c r="K173" s="46">
        <f>SUM(H173:J173)</f>
        <v>8465.9989999999998</v>
      </c>
      <c r="L173" s="46">
        <v>0</v>
      </c>
      <c r="M173" s="46">
        <v>5818.9989999999998</v>
      </c>
      <c r="N173" s="46">
        <v>2647</v>
      </c>
      <c r="O173" s="46">
        <f>SUM(L173:N173)</f>
        <v>8465.9989999999998</v>
      </c>
    </row>
    <row r="174" spans="2:15" ht="13.5" customHeight="1" x14ac:dyDescent="0.25">
      <c r="B174" s="72" t="s">
        <v>178</v>
      </c>
      <c r="C174" s="33" t="s">
        <v>179</v>
      </c>
      <c r="D174" s="33" t="s">
        <v>180</v>
      </c>
      <c r="E174" s="27"/>
      <c r="F174" s="27" t="s">
        <v>14</v>
      </c>
      <c r="G174" s="70" t="s">
        <v>177</v>
      </c>
      <c r="H174" s="48">
        <v>0</v>
      </c>
      <c r="I174" s="48">
        <v>759.11099999999999</v>
      </c>
      <c r="J174" s="73">
        <v>927</v>
      </c>
      <c r="K174" s="48">
        <f>SUM(H174:J174)</f>
        <v>1686.1109999999999</v>
      </c>
      <c r="L174" s="48">
        <v>0</v>
      </c>
      <c r="M174" s="48">
        <v>759.11099999999999</v>
      </c>
      <c r="N174" s="73">
        <v>927</v>
      </c>
      <c r="O174" s="48">
        <f>SUM(L174:N174)</f>
        <v>1686.1109999999999</v>
      </c>
    </row>
    <row r="175" spans="2:15" ht="13.5" customHeight="1" x14ac:dyDescent="0.25">
      <c r="B175" s="39"/>
      <c r="C175" s="25" t="s">
        <v>181</v>
      </c>
      <c r="D175" s="33"/>
      <c r="E175" s="56"/>
      <c r="F175" s="27"/>
      <c r="G175" s="71"/>
      <c r="H175" s="63">
        <f t="shared" ref="H175:O175" si="38">SUBTOTAL(9,H173:H174)</f>
        <v>0</v>
      </c>
      <c r="I175" s="63">
        <f t="shared" si="38"/>
        <v>6578.11</v>
      </c>
      <c r="J175" s="63">
        <f t="shared" si="38"/>
        <v>3574</v>
      </c>
      <c r="K175" s="63">
        <f t="shared" si="38"/>
        <v>10152.11</v>
      </c>
      <c r="L175" s="63">
        <f t="shared" si="38"/>
        <v>0</v>
      </c>
      <c r="M175" s="63">
        <f t="shared" si="38"/>
        <v>6578.11</v>
      </c>
      <c r="N175" s="63">
        <f t="shared" si="38"/>
        <v>3574</v>
      </c>
      <c r="O175" s="63">
        <f t="shared" si="38"/>
        <v>10152.11</v>
      </c>
    </row>
    <row r="176" spans="2:15" ht="5.25" customHeight="1" x14ac:dyDescent="0.25">
      <c r="B176" s="39"/>
      <c r="C176" s="33"/>
      <c r="D176" s="33"/>
      <c r="E176" s="56"/>
      <c r="F176" s="27"/>
      <c r="G176" s="71"/>
      <c r="H176" s="47"/>
      <c r="I176" s="47"/>
      <c r="J176" s="47"/>
      <c r="K176" s="47"/>
      <c r="L176" s="47"/>
      <c r="M176" s="47"/>
      <c r="N176" s="47"/>
      <c r="O176" s="47"/>
    </row>
    <row r="177" spans="2:15" ht="13.5" customHeight="1" x14ac:dyDescent="0.25">
      <c r="B177" s="50">
        <v>4211</v>
      </c>
      <c r="C177" s="33" t="s">
        <v>182</v>
      </c>
      <c r="D177" s="33" t="s">
        <v>183</v>
      </c>
      <c r="E177" s="56"/>
      <c r="F177" s="27" t="s">
        <v>14</v>
      </c>
      <c r="G177" s="70" t="s">
        <v>177</v>
      </c>
      <c r="H177" s="46">
        <v>0</v>
      </c>
      <c r="I177" s="46">
        <v>5123.9799999999996</v>
      </c>
      <c r="J177" s="46">
        <v>5928.2370000000001</v>
      </c>
      <c r="K177" s="46">
        <f t="shared" ref="K177:K185" si="39">SUM(H177:J177)</f>
        <v>11052.217000000001</v>
      </c>
      <c r="L177" s="46">
        <v>0</v>
      </c>
      <c r="M177" s="46">
        <v>5123.9799999999996</v>
      </c>
      <c r="N177" s="46">
        <v>5928.2370000000001</v>
      </c>
      <c r="O177" s="46">
        <f t="shared" ref="O177:O185" si="40">SUM(L177:N177)</f>
        <v>11052.217000000001</v>
      </c>
    </row>
    <row r="178" spans="2:15" ht="12.75" customHeight="1" x14ac:dyDescent="0.25">
      <c r="B178" s="39">
        <v>4343</v>
      </c>
      <c r="C178" s="33" t="s">
        <v>184</v>
      </c>
      <c r="D178" s="33" t="s">
        <v>185</v>
      </c>
      <c r="E178" s="56"/>
      <c r="F178" s="27" t="s">
        <v>31</v>
      </c>
      <c r="G178" s="70" t="s">
        <v>177</v>
      </c>
      <c r="H178" s="47">
        <v>0</v>
      </c>
      <c r="I178" s="46">
        <v>3052.8670000000002</v>
      </c>
      <c r="J178" s="46">
        <v>3192.2620000000002</v>
      </c>
      <c r="K178" s="47">
        <f t="shared" si="39"/>
        <v>6245.1290000000008</v>
      </c>
      <c r="L178" s="7">
        <v>0</v>
      </c>
      <c r="M178" s="46">
        <v>3052.8670000000002</v>
      </c>
      <c r="N178" s="46">
        <v>3192.2620000000002</v>
      </c>
      <c r="O178" s="47">
        <f t="shared" si="40"/>
        <v>6245.1290000000008</v>
      </c>
    </row>
    <row r="179" spans="2:15" ht="12.75" customHeight="1" x14ac:dyDescent="0.25">
      <c r="B179" s="39">
        <v>4756</v>
      </c>
      <c r="C179" s="33" t="s">
        <v>186</v>
      </c>
      <c r="D179" s="33" t="s">
        <v>187</v>
      </c>
      <c r="E179" s="56"/>
      <c r="F179" s="27" t="s">
        <v>14</v>
      </c>
      <c r="G179" s="70" t="s">
        <v>177</v>
      </c>
      <c r="H179" s="47">
        <v>0</v>
      </c>
      <c r="I179" s="46">
        <v>12474.582</v>
      </c>
      <c r="J179" s="46">
        <v>23252.055</v>
      </c>
      <c r="K179" s="47">
        <f t="shared" si="39"/>
        <v>35726.637000000002</v>
      </c>
      <c r="L179" s="7">
        <v>0</v>
      </c>
      <c r="M179" s="46">
        <v>12211.046169999998</v>
      </c>
      <c r="N179" s="46">
        <v>23252.055</v>
      </c>
      <c r="O179" s="47">
        <f t="shared" si="40"/>
        <v>35463.101169999994</v>
      </c>
    </row>
    <row r="180" spans="2:15" ht="12.75" customHeight="1" x14ac:dyDescent="0.25">
      <c r="B180" s="39">
        <v>4837</v>
      </c>
      <c r="C180" s="33" t="s">
        <v>188</v>
      </c>
      <c r="D180" s="33" t="s">
        <v>189</v>
      </c>
      <c r="E180" s="56"/>
      <c r="F180" s="27" t="s">
        <v>14</v>
      </c>
      <c r="G180" s="70" t="s">
        <v>177</v>
      </c>
      <c r="H180" s="46">
        <v>0</v>
      </c>
      <c r="I180" s="46">
        <v>1087.8409999999999</v>
      </c>
      <c r="J180" s="46">
        <v>100.3</v>
      </c>
      <c r="K180" s="46">
        <f t="shared" si="39"/>
        <v>1188.1409999999998</v>
      </c>
      <c r="L180" s="46">
        <v>0</v>
      </c>
      <c r="M180" s="46">
        <v>1088.22369</v>
      </c>
      <c r="N180" s="46">
        <v>100.3</v>
      </c>
      <c r="O180" s="46">
        <f t="shared" si="40"/>
        <v>1188.52369</v>
      </c>
    </row>
    <row r="181" spans="2:15" ht="12.75" customHeight="1" x14ac:dyDescent="0.25">
      <c r="B181" s="39">
        <v>5089</v>
      </c>
      <c r="C181" s="33" t="s">
        <v>190</v>
      </c>
      <c r="D181" s="33" t="s">
        <v>191</v>
      </c>
      <c r="E181" s="56"/>
      <c r="F181" s="27" t="s">
        <v>14</v>
      </c>
      <c r="G181" s="70" t="s">
        <v>177</v>
      </c>
      <c r="H181" s="47">
        <v>0</v>
      </c>
      <c r="I181" s="46">
        <v>8841.9680000000008</v>
      </c>
      <c r="J181" s="46">
        <v>10248.057000000001</v>
      </c>
      <c r="K181" s="47">
        <f t="shared" si="39"/>
        <v>19090.025000000001</v>
      </c>
      <c r="L181" s="7">
        <v>0</v>
      </c>
      <c r="M181" s="46">
        <v>8841.9680000000008</v>
      </c>
      <c r="N181" s="46">
        <v>10248.057000000001</v>
      </c>
      <c r="O181" s="47">
        <f t="shared" si="40"/>
        <v>19090.025000000001</v>
      </c>
    </row>
    <row r="182" spans="2:15" ht="12.75" customHeight="1" x14ac:dyDescent="0.25">
      <c r="B182" s="50">
        <v>5210</v>
      </c>
      <c r="C182" s="33" t="s">
        <v>192</v>
      </c>
      <c r="D182" s="33" t="s">
        <v>193</v>
      </c>
      <c r="E182" s="56"/>
      <c r="F182" s="27" t="s">
        <v>14</v>
      </c>
      <c r="G182" s="70" t="s">
        <v>177</v>
      </c>
      <c r="H182" s="46">
        <v>0</v>
      </c>
      <c r="I182" s="46">
        <v>3663.2829999999999</v>
      </c>
      <c r="J182" s="46">
        <v>4377.3710000000001</v>
      </c>
      <c r="K182" s="46">
        <f>SUM(H182:J182)</f>
        <v>8040.6540000000005</v>
      </c>
      <c r="L182" s="46">
        <v>0</v>
      </c>
      <c r="M182" s="46">
        <v>3663.2829999999999</v>
      </c>
      <c r="N182" s="46">
        <v>4377.3710000000001</v>
      </c>
      <c r="O182" s="46">
        <f>SUM(L182:N182)</f>
        <v>8040.6540000000005</v>
      </c>
    </row>
    <row r="183" spans="2:15" ht="12.75" customHeight="1" x14ac:dyDescent="0.25">
      <c r="B183" s="39">
        <v>6197</v>
      </c>
      <c r="C183" s="33" t="s">
        <v>194</v>
      </c>
      <c r="D183" s="33" t="s">
        <v>195</v>
      </c>
      <c r="E183" s="56"/>
      <c r="F183" s="27" t="s">
        <v>14</v>
      </c>
      <c r="G183" s="70" t="s">
        <v>177</v>
      </c>
      <c r="H183" s="47">
        <v>0</v>
      </c>
      <c r="I183" s="46">
        <v>1974.797</v>
      </c>
      <c r="J183" s="46">
        <v>669.375</v>
      </c>
      <c r="K183" s="47">
        <f t="shared" si="39"/>
        <v>2644.172</v>
      </c>
      <c r="L183" s="7">
        <v>0</v>
      </c>
      <c r="M183" s="46">
        <v>1937.8062</v>
      </c>
      <c r="N183" s="46">
        <v>669.375</v>
      </c>
      <c r="O183" s="47">
        <f t="shared" si="40"/>
        <v>2607.1812</v>
      </c>
    </row>
    <row r="184" spans="2:15" ht="12.75" customHeight="1" x14ac:dyDescent="0.25">
      <c r="B184" s="39">
        <v>7713</v>
      </c>
      <c r="C184" s="33" t="s">
        <v>196</v>
      </c>
      <c r="D184" s="33" t="s">
        <v>197</v>
      </c>
      <c r="E184" s="56"/>
      <c r="F184" s="27" t="s">
        <v>14</v>
      </c>
      <c r="G184" s="70" t="s">
        <v>177</v>
      </c>
      <c r="H184" s="46">
        <v>0</v>
      </c>
      <c r="I184" s="46">
        <v>16817.848999999998</v>
      </c>
      <c r="J184" s="46">
        <v>7855.3860000000004</v>
      </c>
      <c r="K184" s="46">
        <f t="shared" si="39"/>
        <v>24673.235000000001</v>
      </c>
      <c r="L184" s="46">
        <v>0</v>
      </c>
      <c r="M184" s="46">
        <v>988.88952119999999</v>
      </c>
      <c r="N184" s="46">
        <v>461.89669679999997</v>
      </c>
      <c r="O184" s="46">
        <f t="shared" si="40"/>
        <v>1450.786218</v>
      </c>
    </row>
    <row r="185" spans="2:15" ht="12.75" customHeight="1" x14ac:dyDescent="0.25">
      <c r="B185" s="39">
        <v>7716</v>
      </c>
      <c r="C185" s="33" t="s">
        <v>198</v>
      </c>
      <c r="D185" s="33" t="s">
        <v>199</v>
      </c>
      <c r="E185" s="56"/>
      <c r="F185" s="27" t="s">
        <v>14</v>
      </c>
      <c r="G185" s="70" t="s">
        <v>177</v>
      </c>
      <c r="H185" s="46">
        <v>0</v>
      </c>
      <c r="I185" s="46">
        <v>998.94200000000001</v>
      </c>
      <c r="J185" s="46">
        <v>649.94399999999996</v>
      </c>
      <c r="K185" s="46">
        <f t="shared" si="39"/>
        <v>1648.886</v>
      </c>
      <c r="L185" s="46">
        <v>0</v>
      </c>
      <c r="M185" s="46">
        <v>998.94200000000001</v>
      </c>
      <c r="N185" s="46">
        <v>649.94399999999996</v>
      </c>
      <c r="O185" s="46">
        <f t="shared" si="40"/>
        <v>1648.886</v>
      </c>
    </row>
    <row r="186" spans="2:15" ht="5.25" customHeight="1" x14ac:dyDescent="0.25">
      <c r="B186" s="74"/>
      <c r="C186" s="75"/>
      <c r="D186" s="33"/>
      <c r="E186" s="34"/>
      <c r="F186" s="27"/>
      <c r="G186" s="28"/>
      <c r="H186" s="47"/>
      <c r="I186" s="47"/>
      <c r="J186" s="47"/>
      <c r="K186" s="47"/>
      <c r="L186" s="47"/>
      <c r="M186" s="47"/>
      <c r="N186" s="47"/>
      <c r="O186" s="47"/>
    </row>
    <row r="187" spans="2:15" ht="12.75" customHeight="1" x14ac:dyDescent="0.25">
      <c r="B187" s="50">
        <v>7957</v>
      </c>
      <c r="C187" s="33" t="s">
        <v>200</v>
      </c>
      <c r="D187" s="33" t="s">
        <v>201</v>
      </c>
      <c r="E187" s="27">
        <v>801432305</v>
      </c>
      <c r="F187" s="27" t="s">
        <v>14</v>
      </c>
      <c r="G187" s="71">
        <v>44531</v>
      </c>
      <c r="H187" s="76">
        <v>4448.5693599999986</v>
      </c>
      <c r="I187" s="49">
        <v>4701.3056799999995</v>
      </c>
      <c r="J187" s="49">
        <v>798.69435999999905</v>
      </c>
      <c r="K187" s="77">
        <f>SUM(H187:J187)</f>
        <v>9948.5693999999985</v>
      </c>
      <c r="L187" s="77">
        <v>4448.5693599999986</v>
      </c>
      <c r="M187" s="77">
        <v>3848.9589602160004</v>
      </c>
      <c r="N187" s="77">
        <v>653.89107253200007</v>
      </c>
      <c r="O187" s="77">
        <f>SUM(L187:N187)</f>
        <v>8951.4193927479992</v>
      </c>
    </row>
    <row r="188" spans="2:15" ht="12.75" customHeight="1" x14ac:dyDescent="0.3">
      <c r="B188" s="50"/>
      <c r="C188" s="25" t="s">
        <v>202</v>
      </c>
      <c r="D188" s="33"/>
      <c r="E188" s="56"/>
      <c r="F188" s="27"/>
      <c r="G188" s="71"/>
      <c r="H188" s="68">
        <f t="shared" ref="H188:O188" si="41">SUBTOTAL(9,H187:H187)</f>
        <v>4448.5693599999986</v>
      </c>
      <c r="I188" s="55">
        <f t="shared" si="41"/>
        <v>4701.3056799999995</v>
      </c>
      <c r="J188" s="68">
        <f t="shared" si="41"/>
        <v>798.69435999999905</v>
      </c>
      <c r="K188" s="68">
        <f t="shared" si="41"/>
        <v>9948.5693999999985</v>
      </c>
      <c r="L188" s="68">
        <f t="shared" si="41"/>
        <v>4448.5693599999986</v>
      </c>
      <c r="M188" s="68">
        <f t="shared" si="41"/>
        <v>3848.9589602160004</v>
      </c>
      <c r="N188" s="68">
        <f t="shared" si="41"/>
        <v>653.89107253200007</v>
      </c>
      <c r="O188" s="68">
        <f t="shared" si="41"/>
        <v>8951.4193927479992</v>
      </c>
    </row>
    <row r="189" spans="2:15" ht="5.25" customHeight="1" x14ac:dyDescent="0.25">
      <c r="B189" s="39"/>
      <c r="C189" s="33"/>
      <c r="D189" s="33"/>
      <c r="E189" s="56"/>
      <c r="F189" s="27"/>
      <c r="G189" s="71"/>
      <c r="H189" s="47"/>
      <c r="I189" s="47"/>
      <c r="J189" s="47"/>
      <c r="K189" s="47"/>
      <c r="L189" s="47"/>
      <c r="M189" s="47"/>
      <c r="N189" s="47"/>
      <c r="O189" s="47"/>
    </row>
    <row r="190" spans="2:15" ht="12.75" customHeight="1" x14ac:dyDescent="0.25">
      <c r="B190" s="50">
        <v>7637</v>
      </c>
      <c r="C190" s="33" t="s">
        <v>203</v>
      </c>
      <c r="D190" s="33" t="s">
        <v>204</v>
      </c>
      <c r="E190" s="56"/>
      <c r="F190" s="27" t="s">
        <v>14</v>
      </c>
      <c r="G190" s="70" t="s">
        <v>177</v>
      </c>
      <c r="H190" s="47">
        <v>0</v>
      </c>
      <c r="I190" s="7">
        <v>15247.177320000001</v>
      </c>
      <c r="J190" s="7">
        <v>15301.12</v>
      </c>
      <c r="K190" s="47">
        <f>SUM(H190:J190)</f>
        <v>30548.297320000001</v>
      </c>
      <c r="L190" s="47">
        <v>0</v>
      </c>
      <c r="M190" s="47">
        <v>5336.5120619999998</v>
      </c>
      <c r="N190" s="47">
        <v>5355.3919999999998</v>
      </c>
      <c r="O190" s="47">
        <f>SUM(L190:N190)</f>
        <v>10691.904062</v>
      </c>
    </row>
    <row r="191" spans="2:15" ht="5.25" customHeight="1" x14ac:dyDescent="0.25">
      <c r="B191" s="39"/>
      <c r="C191" s="33"/>
      <c r="D191" s="33"/>
      <c r="E191" s="56"/>
      <c r="F191" s="27"/>
      <c r="G191" s="71"/>
      <c r="H191" s="47"/>
      <c r="I191" s="47"/>
      <c r="J191" s="47"/>
      <c r="K191" s="47"/>
      <c r="L191" s="47"/>
      <c r="M191" s="47"/>
      <c r="N191" s="47"/>
      <c r="O191" s="47"/>
    </row>
    <row r="192" spans="2:15" ht="12.75" customHeight="1" x14ac:dyDescent="0.25">
      <c r="B192" s="37">
        <v>7392</v>
      </c>
      <c r="C192" s="33" t="s">
        <v>205</v>
      </c>
      <c r="D192" s="33" t="s">
        <v>206</v>
      </c>
      <c r="E192" s="56"/>
      <c r="F192" s="27" t="s">
        <v>14</v>
      </c>
      <c r="G192" s="70" t="s">
        <v>177</v>
      </c>
      <c r="H192" s="47">
        <v>0</v>
      </c>
      <c r="I192" s="7">
        <v>17800.004000000001</v>
      </c>
      <c r="J192" s="7">
        <v>22000</v>
      </c>
      <c r="K192" s="47">
        <f>SUM(H192:J192)</f>
        <v>39800.004000000001</v>
      </c>
      <c r="L192" s="47">
        <v>0</v>
      </c>
      <c r="M192" s="47">
        <v>11392.002560000001</v>
      </c>
      <c r="N192" s="47">
        <v>14080</v>
      </c>
      <c r="O192" s="47">
        <f>SUM(L192:N192)</f>
        <v>25472.002560000001</v>
      </c>
    </row>
    <row r="193" spans="2:15" ht="12.75" customHeight="1" x14ac:dyDescent="0.25">
      <c r="B193" s="37">
        <v>7392</v>
      </c>
      <c r="C193" s="33" t="s">
        <v>207</v>
      </c>
      <c r="D193" s="33" t="s">
        <v>208</v>
      </c>
      <c r="E193" s="56"/>
      <c r="F193" s="27" t="s">
        <v>14</v>
      </c>
      <c r="G193" s="70" t="s">
        <v>177</v>
      </c>
      <c r="H193" s="49">
        <v>0</v>
      </c>
      <c r="I193" s="49">
        <v>3150</v>
      </c>
      <c r="J193" s="49">
        <v>4000</v>
      </c>
      <c r="K193" s="49">
        <f>SUM(H193:J193)</f>
        <v>7150</v>
      </c>
      <c r="L193" s="49">
        <v>0</v>
      </c>
      <c r="M193" s="49">
        <v>3150</v>
      </c>
      <c r="N193" s="49">
        <v>4000</v>
      </c>
      <c r="O193" s="49">
        <f>SUM(L193:N193)</f>
        <v>7150</v>
      </c>
    </row>
    <row r="194" spans="2:15" ht="12.75" customHeight="1" x14ac:dyDescent="0.3">
      <c r="B194" s="39" t="s">
        <v>209</v>
      </c>
      <c r="C194" s="25" t="s">
        <v>210</v>
      </c>
      <c r="D194" s="33"/>
      <c r="E194" s="56"/>
      <c r="F194" s="27"/>
      <c r="G194" s="71"/>
      <c r="H194" s="68">
        <f t="shared" ref="H194:O194" si="42">SUBTOTAL(9,H192:H193)</f>
        <v>0</v>
      </c>
      <c r="I194" s="68">
        <f t="shared" si="42"/>
        <v>20950.004000000001</v>
      </c>
      <c r="J194" s="68">
        <f t="shared" si="42"/>
        <v>26000</v>
      </c>
      <c r="K194" s="68">
        <f t="shared" si="42"/>
        <v>46950.004000000001</v>
      </c>
      <c r="L194" s="68">
        <f t="shared" si="42"/>
        <v>0</v>
      </c>
      <c r="M194" s="68">
        <f t="shared" si="42"/>
        <v>14542.002560000001</v>
      </c>
      <c r="N194" s="68">
        <f t="shared" si="42"/>
        <v>18080</v>
      </c>
      <c r="O194" s="68">
        <f t="shared" si="42"/>
        <v>32622.002560000001</v>
      </c>
    </row>
    <row r="195" spans="2:15" ht="5.25" customHeight="1" x14ac:dyDescent="0.25">
      <c r="B195" s="39"/>
      <c r="C195" s="33"/>
      <c r="D195" s="33"/>
      <c r="E195" s="56"/>
      <c r="F195" s="27"/>
      <c r="G195" s="71"/>
      <c r="H195" s="47"/>
      <c r="I195" s="47"/>
      <c r="J195" s="47"/>
      <c r="K195" s="47"/>
      <c r="L195" s="47"/>
      <c r="M195" s="47"/>
      <c r="N195" s="47"/>
      <c r="O195" s="47"/>
    </row>
    <row r="196" spans="2:15" ht="12.75" customHeight="1" x14ac:dyDescent="0.25">
      <c r="B196" s="78" t="s">
        <v>211</v>
      </c>
      <c r="C196" s="33"/>
      <c r="D196" s="33"/>
      <c r="E196" s="56"/>
      <c r="F196" s="27"/>
      <c r="G196" s="71"/>
      <c r="H196" s="47"/>
      <c r="I196" s="47"/>
      <c r="J196" s="47"/>
      <c r="K196" s="47"/>
      <c r="L196" s="47"/>
      <c r="M196" s="47"/>
      <c r="N196" s="47"/>
      <c r="O196" s="47"/>
    </row>
    <row r="197" spans="2:15" ht="5.25" customHeight="1" x14ac:dyDescent="0.25">
      <c r="B197" s="78"/>
      <c r="C197" s="33"/>
      <c r="D197" s="33"/>
      <c r="E197" s="56"/>
      <c r="F197" s="27"/>
      <c r="G197" s="71"/>
      <c r="H197" s="47"/>
      <c r="I197" s="47"/>
      <c r="J197" s="47"/>
      <c r="K197" s="47"/>
      <c r="L197" s="47"/>
      <c r="M197" s="47"/>
      <c r="N197" s="47"/>
      <c r="O197" s="47"/>
    </row>
    <row r="198" spans="2:15" ht="12.75" customHeight="1" x14ac:dyDescent="0.25">
      <c r="B198" s="39" t="s">
        <v>212</v>
      </c>
      <c r="C198" s="33" t="s">
        <v>213</v>
      </c>
      <c r="D198" s="33" t="s">
        <v>214</v>
      </c>
      <c r="E198" s="56"/>
      <c r="F198" s="27" t="s">
        <v>14</v>
      </c>
      <c r="G198" s="70" t="s">
        <v>177</v>
      </c>
      <c r="H198" s="47">
        <v>0</v>
      </c>
      <c r="I198" s="47">
        <v>15073.438</v>
      </c>
      <c r="J198" s="47">
        <v>16620.789000000001</v>
      </c>
      <c r="K198" s="47">
        <f>SUM(H198:J198)</f>
        <v>31694.226999999999</v>
      </c>
      <c r="L198" s="47">
        <v>0</v>
      </c>
      <c r="M198" s="47">
        <v>8719.983882999999</v>
      </c>
      <c r="N198" s="47">
        <v>9615.1264365000006</v>
      </c>
      <c r="O198" s="47">
        <f>SUM(L198:N198)</f>
        <v>18335.1103195</v>
      </c>
    </row>
    <row r="199" spans="2:15" ht="12.75" customHeight="1" x14ac:dyDescent="0.25">
      <c r="B199" s="39">
        <v>7573</v>
      </c>
      <c r="C199" s="33" t="s">
        <v>215</v>
      </c>
      <c r="D199" s="33" t="s">
        <v>216</v>
      </c>
      <c r="E199" s="56"/>
      <c r="F199" s="27" t="s">
        <v>14</v>
      </c>
      <c r="G199" s="70" t="s">
        <v>177</v>
      </c>
      <c r="H199" s="46">
        <v>0</v>
      </c>
      <c r="I199" s="46">
        <v>8828.0550000000003</v>
      </c>
      <c r="J199" s="46">
        <v>6265.4250000000002</v>
      </c>
      <c r="K199" s="46">
        <f>SUM(H199:J199)</f>
        <v>15093.48</v>
      </c>
      <c r="L199" s="46">
        <v>0</v>
      </c>
      <c r="M199" s="46">
        <v>3611.4274399999999</v>
      </c>
      <c r="N199" s="46">
        <v>3192.2967199999998</v>
      </c>
      <c r="O199" s="46">
        <f>SUM(L199:N199)</f>
        <v>6803.7241599999998</v>
      </c>
    </row>
    <row r="200" spans="2:15" ht="5.25" customHeight="1" x14ac:dyDescent="0.25">
      <c r="B200" s="39"/>
      <c r="C200" s="33"/>
      <c r="D200" s="33"/>
      <c r="E200" s="56"/>
      <c r="F200" s="27"/>
      <c r="G200" s="70"/>
      <c r="H200" s="47"/>
      <c r="I200" s="47"/>
      <c r="J200" s="47"/>
      <c r="K200" s="47"/>
      <c r="L200" s="47"/>
      <c r="M200" s="47"/>
      <c r="N200" s="47"/>
      <c r="O200" s="47"/>
    </row>
    <row r="201" spans="2:15" ht="12.75" customHeight="1" x14ac:dyDescent="0.25">
      <c r="B201" s="72">
        <v>7820</v>
      </c>
      <c r="C201" s="33" t="s">
        <v>217</v>
      </c>
      <c r="D201" s="33" t="s">
        <v>218</v>
      </c>
      <c r="E201" s="5">
        <v>901656355</v>
      </c>
      <c r="F201" s="27" t="s">
        <v>14</v>
      </c>
      <c r="G201" s="28">
        <v>43360</v>
      </c>
      <c r="H201" s="46">
        <v>0</v>
      </c>
      <c r="I201" s="7">
        <v>13.041</v>
      </c>
      <c r="J201" s="7">
        <v>0</v>
      </c>
      <c r="K201" s="47">
        <f>SUM(H201:J201)</f>
        <v>13.041</v>
      </c>
      <c r="L201" s="47">
        <v>0</v>
      </c>
      <c r="M201" s="47">
        <v>10.824029999999999</v>
      </c>
      <c r="N201" s="47">
        <v>0</v>
      </c>
      <c r="O201" s="47">
        <f>SUM(L201:N201)</f>
        <v>10.824029999999999</v>
      </c>
    </row>
    <row r="202" spans="2:15" ht="12.75" customHeight="1" x14ac:dyDescent="0.25">
      <c r="B202" s="72">
        <v>7820</v>
      </c>
      <c r="C202" s="33" t="s">
        <v>219</v>
      </c>
      <c r="D202" s="33" t="s">
        <v>220</v>
      </c>
      <c r="E202" s="5">
        <v>901656358</v>
      </c>
      <c r="F202" s="27" t="s">
        <v>14</v>
      </c>
      <c r="G202" s="28">
        <v>43973</v>
      </c>
      <c r="H202" s="46">
        <v>0</v>
      </c>
      <c r="I202" s="7">
        <v>0.64500000000000002</v>
      </c>
      <c r="J202" s="7">
        <v>0</v>
      </c>
      <c r="K202" s="47">
        <f>SUM(H202:J202)</f>
        <v>0.64500000000000002</v>
      </c>
      <c r="L202" s="47">
        <v>0</v>
      </c>
      <c r="M202" s="7">
        <v>0.64500000000000002</v>
      </c>
      <c r="N202" s="47">
        <v>0</v>
      </c>
      <c r="O202" s="47">
        <f>SUM(L202:N202)</f>
        <v>0.64500000000000002</v>
      </c>
    </row>
    <row r="203" spans="2:15" ht="12.75" customHeight="1" x14ac:dyDescent="0.25">
      <c r="B203" s="72">
        <v>7820</v>
      </c>
      <c r="C203" s="33" t="s">
        <v>221</v>
      </c>
      <c r="D203" s="33" t="s">
        <v>222</v>
      </c>
      <c r="E203" s="5">
        <v>901657121</v>
      </c>
      <c r="F203" s="27" t="s">
        <v>14</v>
      </c>
      <c r="G203" s="28">
        <v>43964</v>
      </c>
      <c r="H203" s="46">
        <v>0</v>
      </c>
      <c r="I203" s="7">
        <v>24.626000000000001</v>
      </c>
      <c r="J203" s="7">
        <v>0</v>
      </c>
      <c r="K203" s="47">
        <f>SUM(H203:J203)</f>
        <v>24.626000000000001</v>
      </c>
      <c r="L203" s="47">
        <v>0</v>
      </c>
      <c r="M203" s="7">
        <v>24.626000000000001</v>
      </c>
      <c r="N203" s="47">
        <v>0</v>
      </c>
      <c r="O203" s="47">
        <f>SUM(L203:N203)</f>
        <v>24.626000000000001</v>
      </c>
    </row>
    <row r="204" spans="2:15" ht="12.75" customHeight="1" x14ac:dyDescent="0.25">
      <c r="B204" s="72">
        <v>7820</v>
      </c>
      <c r="C204" s="33" t="s">
        <v>223</v>
      </c>
      <c r="D204" s="33" t="s">
        <v>224</v>
      </c>
      <c r="E204" s="5">
        <v>902072001</v>
      </c>
      <c r="F204" s="27" t="s">
        <v>14</v>
      </c>
      <c r="G204" s="28">
        <v>44404</v>
      </c>
      <c r="H204" s="48">
        <v>0</v>
      </c>
      <c r="I204" s="49">
        <v>0.33500000000000002</v>
      </c>
      <c r="J204" s="49">
        <v>0</v>
      </c>
      <c r="K204" s="49">
        <f>SUM(H204:J204)</f>
        <v>0.33500000000000002</v>
      </c>
      <c r="L204" s="49">
        <v>0</v>
      </c>
      <c r="M204" s="49">
        <v>0.33500000000000002</v>
      </c>
      <c r="N204" s="49">
        <v>0</v>
      </c>
      <c r="O204" s="49">
        <f>SUM(L204:N204)</f>
        <v>0.33500000000000002</v>
      </c>
    </row>
    <row r="205" spans="2:15" ht="12.75" customHeight="1" x14ac:dyDescent="0.3">
      <c r="B205" s="39">
        <v>7820</v>
      </c>
      <c r="C205" s="25" t="s">
        <v>225</v>
      </c>
      <c r="D205" s="33"/>
      <c r="E205" s="56"/>
      <c r="F205" s="27"/>
      <c r="G205" s="71"/>
      <c r="H205" s="68">
        <f t="shared" ref="H205:O205" si="43">SUBTOTAL(9,H201:H204)</f>
        <v>0</v>
      </c>
      <c r="I205" s="68">
        <f t="shared" si="43"/>
        <v>38.646999999999998</v>
      </c>
      <c r="J205" s="68">
        <f t="shared" si="43"/>
        <v>0</v>
      </c>
      <c r="K205" s="68">
        <f t="shared" si="43"/>
        <v>38.646999999999998</v>
      </c>
      <c r="L205" s="68">
        <f t="shared" si="43"/>
        <v>0</v>
      </c>
      <c r="M205" s="68">
        <f t="shared" si="43"/>
        <v>36.430030000000002</v>
      </c>
      <c r="N205" s="68">
        <f t="shared" si="43"/>
        <v>0</v>
      </c>
      <c r="O205" s="68">
        <f t="shared" si="43"/>
        <v>36.430030000000002</v>
      </c>
    </row>
    <row r="206" spans="2:15" ht="5.25" customHeight="1" x14ac:dyDescent="0.25">
      <c r="B206" s="39"/>
      <c r="C206" s="25"/>
      <c r="D206" s="33"/>
      <c r="E206" s="56"/>
      <c r="F206" s="27"/>
      <c r="G206" s="71"/>
      <c r="H206" s="47"/>
      <c r="I206" s="47"/>
      <c r="J206" s="47"/>
      <c r="K206" s="47"/>
      <c r="L206" s="47"/>
      <c r="M206" s="47"/>
      <c r="N206" s="47"/>
      <c r="O206" s="47"/>
    </row>
    <row r="207" spans="2:15" ht="12.75" customHeight="1" x14ac:dyDescent="0.25">
      <c r="B207" s="37" t="s">
        <v>226</v>
      </c>
      <c r="C207" s="33" t="s">
        <v>227</v>
      </c>
      <c r="D207" s="60" t="s">
        <v>228</v>
      </c>
      <c r="E207" s="27">
        <v>902210275</v>
      </c>
      <c r="F207" s="27" t="s">
        <v>14</v>
      </c>
      <c r="G207" s="28">
        <v>44916</v>
      </c>
      <c r="H207" s="54">
        <v>766.12737999999979</v>
      </c>
      <c r="I207" s="7">
        <v>5435.8919999999998</v>
      </c>
      <c r="J207" s="7">
        <v>0</v>
      </c>
      <c r="K207" s="47">
        <f>SUM(H207:J207)</f>
        <v>6202.0193799999997</v>
      </c>
      <c r="L207" s="47">
        <v>628.22445159999984</v>
      </c>
      <c r="M207" s="47">
        <v>4457.4314399999994</v>
      </c>
      <c r="N207" s="47">
        <v>0</v>
      </c>
      <c r="O207" s="47">
        <f>SUM(L207:N207)</f>
        <v>5085.6558915999994</v>
      </c>
    </row>
    <row r="208" spans="2:15" ht="12.75" customHeight="1" x14ac:dyDescent="0.25">
      <c r="B208" s="37" t="s">
        <v>226</v>
      </c>
      <c r="C208" s="33" t="s">
        <v>229</v>
      </c>
      <c r="D208" s="60" t="s">
        <v>230</v>
      </c>
      <c r="E208" s="27">
        <v>902210277</v>
      </c>
      <c r="F208" s="27" t="s">
        <v>14</v>
      </c>
      <c r="G208" s="28">
        <v>45198</v>
      </c>
      <c r="H208" s="54">
        <v>342.69229999999999</v>
      </c>
      <c r="I208" s="7">
        <v>700</v>
      </c>
      <c r="J208" s="7">
        <v>2505.8649999999998</v>
      </c>
      <c r="K208" s="47">
        <f>SUM(H208:J208)</f>
        <v>3548.5572999999995</v>
      </c>
      <c r="L208" s="47">
        <v>342.69229999999999</v>
      </c>
      <c r="M208" s="47">
        <v>700</v>
      </c>
      <c r="N208" s="47">
        <v>2505.8649999999998</v>
      </c>
      <c r="O208" s="47">
        <f>SUM(L208:N208)</f>
        <v>3548.5572999999995</v>
      </c>
    </row>
    <row r="209" spans="2:15" ht="12.75" customHeight="1" x14ac:dyDescent="0.25">
      <c r="B209" s="37" t="s">
        <v>226</v>
      </c>
      <c r="C209" s="33" t="s">
        <v>231</v>
      </c>
      <c r="D209" s="60" t="s">
        <v>232</v>
      </c>
      <c r="E209" s="27">
        <v>902210452</v>
      </c>
      <c r="F209" s="27" t="s">
        <v>14</v>
      </c>
      <c r="G209" s="28">
        <v>44925</v>
      </c>
      <c r="H209" s="54">
        <v>28.189509999999991</v>
      </c>
      <c r="I209" s="7">
        <v>700</v>
      </c>
      <c r="J209" s="7">
        <v>3928.5790000000002</v>
      </c>
      <c r="K209" s="47">
        <f>SUM(H209:J209)</f>
        <v>4656.7685099999999</v>
      </c>
      <c r="L209" s="47">
        <v>28.189509999999991</v>
      </c>
      <c r="M209" s="47">
        <v>700</v>
      </c>
      <c r="N209" s="47">
        <v>3928.5790000000002</v>
      </c>
      <c r="O209" s="47">
        <f>SUM(L209:N209)</f>
        <v>4656.7685099999999</v>
      </c>
    </row>
    <row r="210" spans="2:15" ht="12.75" customHeight="1" x14ac:dyDescent="0.25">
      <c r="B210" s="37" t="s">
        <v>226</v>
      </c>
      <c r="C210" s="33" t="s">
        <v>233</v>
      </c>
      <c r="D210" s="60" t="s">
        <v>234</v>
      </c>
      <c r="E210" s="27">
        <v>902210453</v>
      </c>
      <c r="F210" s="27" t="s">
        <v>14</v>
      </c>
      <c r="G210" s="28">
        <v>45259</v>
      </c>
      <c r="H210" s="46">
        <v>25.369739999999997</v>
      </c>
      <c r="I210" s="7">
        <v>700</v>
      </c>
      <c r="J210" s="7">
        <v>3689.0349999999999</v>
      </c>
      <c r="K210" s="7">
        <f>SUM(H210:J210)</f>
        <v>4414.4047399999999</v>
      </c>
      <c r="L210" s="7">
        <v>22.579068599999996</v>
      </c>
      <c r="M210" s="7">
        <v>623</v>
      </c>
      <c r="N210" s="7">
        <v>3283.2411499999998</v>
      </c>
      <c r="O210" s="7">
        <f>SUM(L210:N210)</f>
        <v>3928.8202185999999</v>
      </c>
    </row>
    <row r="211" spans="2:15" ht="12.75" customHeight="1" x14ac:dyDescent="0.25">
      <c r="B211" s="37" t="s">
        <v>226</v>
      </c>
      <c r="C211" s="33" t="s">
        <v>235</v>
      </c>
      <c r="D211" s="60" t="s">
        <v>230</v>
      </c>
      <c r="E211" s="27">
        <v>903511341</v>
      </c>
      <c r="F211" s="27" t="s">
        <v>14</v>
      </c>
      <c r="G211" s="28">
        <v>45065</v>
      </c>
      <c r="H211" s="46">
        <v>76.38967999999997</v>
      </c>
      <c r="I211" s="7">
        <v>700</v>
      </c>
      <c r="J211" s="7">
        <v>12457.115</v>
      </c>
      <c r="K211" s="7">
        <f>SUM(H211:J211)</f>
        <v>13233.50468</v>
      </c>
      <c r="L211" s="7">
        <v>76.38967999999997</v>
      </c>
      <c r="M211" s="7">
        <v>700</v>
      </c>
      <c r="N211" s="7">
        <v>12457.115</v>
      </c>
      <c r="O211" s="7">
        <f>SUM(L211:N211)</f>
        <v>13233.50468</v>
      </c>
    </row>
    <row r="212" spans="2:15" ht="12.75" customHeight="1" x14ac:dyDescent="0.25">
      <c r="B212" s="50" t="s">
        <v>226</v>
      </c>
      <c r="C212" s="25" t="s">
        <v>236</v>
      </c>
      <c r="D212" s="60"/>
      <c r="E212" s="56"/>
      <c r="F212" s="27"/>
      <c r="G212" s="71"/>
      <c r="H212" s="61">
        <f t="shared" ref="H212:O212" si="44">SUBTOTAL(9,H207:H211)</f>
        <v>1238.7686099999999</v>
      </c>
      <c r="I212" s="61">
        <f t="shared" si="44"/>
        <v>8235.8919999999998</v>
      </c>
      <c r="J212" s="61">
        <f t="shared" si="44"/>
        <v>22580.593999999997</v>
      </c>
      <c r="K212" s="61">
        <f t="shared" si="44"/>
        <v>32055.254609999996</v>
      </c>
      <c r="L212" s="61">
        <f t="shared" si="44"/>
        <v>1098.0750101999997</v>
      </c>
      <c r="M212" s="61">
        <f t="shared" si="44"/>
        <v>7180.4314399999994</v>
      </c>
      <c r="N212" s="61">
        <f t="shared" si="44"/>
        <v>22174.800149999999</v>
      </c>
      <c r="O212" s="61">
        <f t="shared" si="44"/>
        <v>30453.306600199998</v>
      </c>
    </row>
    <row r="213" spans="2:15" ht="5.25" customHeight="1" x14ac:dyDescent="0.25">
      <c r="B213" s="50"/>
      <c r="C213" s="25"/>
      <c r="D213" s="60"/>
      <c r="E213" s="56"/>
      <c r="F213" s="27"/>
      <c r="G213" s="71"/>
      <c r="H213" s="79"/>
      <c r="I213" s="79"/>
      <c r="J213" s="79"/>
      <c r="K213" s="49"/>
      <c r="L213" s="79"/>
      <c r="M213" s="79"/>
      <c r="N213" s="79"/>
      <c r="O213" s="49"/>
    </row>
    <row r="214" spans="2:15" ht="12.75" customHeight="1" x14ac:dyDescent="0.25">
      <c r="B214" s="50"/>
      <c r="C214" s="25" t="s">
        <v>237</v>
      </c>
      <c r="D214" s="60"/>
      <c r="E214" s="56"/>
      <c r="F214" s="27"/>
      <c r="G214" s="71"/>
      <c r="H214" s="61">
        <f t="shared" ref="H214:O214" si="45">SUBTOTAL(9,H198:H212)</f>
        <v>1238.7686099999999</v>
      </c>
      <c r="I214" s="61">
        <f t="shared" si="45"/>
        <v>32176.032000000003</v>
      </c>
      <c r="J214" s="61">
        <f t="shared" si="45"/>
        <v>45466.807999999997</v>
      </c>
      <c r="K214" s="61">
        <f t="shared" si="45"/>
        <v>78881.608609999981</v>
      </c>
      <c r="L214" s="61">
        <f t="shared" si="45"/>
        <v>1098.0750101999997</v>
      </c>
      <c r="M214" s="61">
        <f t="shared" si="45"/>
        <v>19548.272792999996</v>
      </c>
      <c r="N214" s="61">
        <f t="shared" si="45"/>
        <v>34982.223306499996</v>
      </c>
      <c r="O214" s="61">
        <f t="shared" si="45"/>
        <v>55628.571109699995</v>
      </c>
    </row>
    <row r="215" spans="2:15" ht="5.25" customHeight="1" x14ac:dyDescent="0.25">
      <c r="B215" s="39"/>
      <c r="C215" s="33"/>
      <c r="D215" s="33"/>
      <c r="E215" s="56"/>
      <c r="F215" s="27"/>
      <c r="G215" s="71"/>
      <c r="H215" s="47"/>
      <c r="I215" s="47"/>
      <c r="J215" s="47"/>
      <c r="K215" s="47"/>
      <c r="L215" s="47"/>
      <c r="M215" s="47"/>
      <c r="N215" s="47"/>
      <c r="O215" s="47"/>
    </row>
    <row r="216" spans="2:15" s="11" customFormat="1" ht="13.5" thickBot="1" x14ac:dyDescent="0.3">
      <c r="B216" s="40"/>
      <c r="C216" s="41" t="s">
        <v>238</v>
      </c>
      <c r="D216" s="25"/>
      <c r="E216" s="42"/>
      <c r="F216" s="27"/>
      <c r="G216" s="28"/>
      <c r="H216" s="43">
        <f t="shared" ref="H216:O216" si="46">SUBTOTAL(9,H173:H215)</f>
        <v>5687.3379699999987</v>
      </c>
      <c r="I216" s="43">
        <f t="shared" si="46"/>
        <v>133688.73800000001</v>
      </c>
      <c r="J216" s="43">
        <f t="shared" si="46"/>
        <v>147413.60936000003</v>
      </c>
      <c r="K216" s="43">
        <f t="shared" si="46"/>
        <v>286789.68533000007</v>
      </c>
      <c r="L216" s="43">
        <f t="shared" si="46"/>
        <v>5546.6443701999988</v>
      </c>
      <c r="M216" s="43">
        <f t="shared" si="46"/>
        <v>87760.861956416018</v>
      </c>
      <c r="N216" s="43">
        <f t="shared" si="46"/>
        <v>111525.00407583202</v>
      </c>
      <c r="O216" s="43">
        <f t="shared" si="46"/>
        <v>204832.51040244798</v>
      </c>
    </row>
    <row r="217" spans="2:15" s="11" customFormat="1" ht="13.5" thickTop="1" x14ac:dyDescent="0.25">
      <c r="B217" s="40"/>
      <c r="C217" s="41"/>
      <c r="D217" s="25"/>
      <c r="E217" s="42"/>
      <c r="F217" s="27"/>
      <c r="G217" s="28"/>
      <c r="H217" s="103"/>
      <c r="I217" s="103"/>
      <c r="J217" s="103"/>
      <c r="K217" s="103"/>
      <c r="L217" s="103"/>
      <c r="M217" s="103"/>
      <c r="N217" s="103"/>
      <c r="O217" s="103"/>
    </row>
    <row r="218" spans="2:15" s="11" customFormat="1" x14ac:dyDescent="0.25">
      <c r="B218" s="39"/>
      <c r="C218" s="41"/>
      <c r="D218" s="25"/>
      <c r="E218" s="42"/>
      <c r="F218" s="27"/>
      <c r="G218" s="28"/>
      <c r="H218" s="44"/>
      <c r="I218" s="44"/>
      <c r="J218" s="44"/>
      <c r="K218" s="45"/>
      <c r="L218" s="44"/>
      <c r="M218" s="44"/>
      <c r="N218" s="44"/>
      <c r="O218" s="45"/>
    </row>
    <row r="219" spans="2:15" s="11" customFormat="1" ht="18" x14ac:dyDescent="0.25">
      <c r="B219" s="31" t="s">
        <v>239</v>
      </c>
      <c r="C219" s="41"/>
      <c r="D219" s="25"/>
      <c r="E219" s="42"/>
      <c r="F219" s="27"/>
      <c r="G219" s="28"/>
      <c r="H219" s="44"/>
      <c r="I219" s="44"/>
      <c r="J219" s="44"/>
      <c r="K219" s="45"/>
      <c r="L219" s="44"/>
      <c r="M219" s="44"/>
      <c r="N219" s="44"/>
      <c r="O219" s="45"/>
    </row>
    <row r="220" spans="2:15" s="11" customFormat="1" ht="5.25" customHeight="1" x14ac:dyDescent="0.25">
      <c r="B220" s="39"/>
      <c r="C220" s="41"/>
      <c r="D220" s="25"/>
      <c r="E220" s="42"/>
      <c r="F220" s="27"/>
      <c r="G220" s="28"/>
      <c r="H220" s="44"/>
      <c r="I220" s="44"/>
      <c r="J220" s="44"/>
      <c r="K220" s="45"/>
      <c r="L220" s="44"/>
      <c r="M220" s="44"/>
      <c r="N220" s="44"/>
      <c r="O220" s="45"/>
    </row>
    <row r="221" spans="2:15" ht="12.75" customHeight="1" x14ac:dyDescent="0.25">
      <c r="B221" s="72">
        <v>8278</v>
      </c>
      <c r="C221" s="75" t="s">
        <v>240</v>
      </c>
      <c r="D221" s="33" t="s">
        <v>241</v>
      </c>
      <c r="E221" s="56">
        <v>903054557</v>
      </c>
      <c r="F221" s="27" t="s">
        <v>14</v>
      </c>
      <c r="G221" s="28">
        <v>44624</v>
      </c>
      <c r="H221" s="54">
        <v>326.92935000000011</v>
      </c>
      <c r="I221" s="47">
        <v>170.77099999999999</v>
      </c>
      <c r="J221" s="47">
        <v>0</v>
      </c>
      <c r="K221" s="47">
        <f>SUM(H221:J221)</f>
        <v>497.70035000000007</v>
      </c>
      <c r="L221" s="47">
        <v>326.92935000000011</v>
      </c>
      <c r="M221" s="7">
        <v>170.77099999999999</v>
      </c>
      <c r="N221" s="7">
        <v>0</v>
      </c>
      <c r="O221" s="47">
        <f>SUM(L221:N221)</f>
        <v>497.70035000000007</v>
      </c>
    </row>
    <row r="222" spans="2:15" ht="12.75" customHeight="1" x14ac:dyDescent="0.25">
      <c r="B222" s="72">
        <v>8278</v>
      </c>
      <c r="C222" s="75" t="s">
        <v>242</v>
      </c>
      <c r="D222" s="33" t="s">
        <v>243</v>
      </c>
      <c r="E222" s="56">
        <v>903054558</v>
      </c>
      <c r="F222" s="27" t="s">
        <v>14</v>
      </c>
      <c r="G222" s="28">
        <v>44624</v>
      </c>
      <c r="H222" s="54">
        <v>0</v>
      </c>
      <c r="I222" s="47">
        <v>50.945</v>
      </c>
      <c r="J222" s="47">
        <v>0</v>
      </c>
      <c r="K222" s="47">
        <f>SUM(H222:J222)</f>
        <v>50.945</v>
      </c>
      <c r="L222" s="47">
        <v>0</v>
      </c>
      <c r="M222" s="7">
        <v>50.945</v>
      </c>
      <c r="N222" s="7">
        <v>0</v>
      </c>
      <c r="O222" s="47">
        <f>SUM(L222:N222)</f>
        <v>50.945</v>
      </c>
    </row>
    <row r="223" spans="2:15" ht="12.75" customHeight="1" x14ac:dyDescent="0.25">
      <c r="B223" s="72">
        <v>8278</v>
      </c>
      <c r="C223" s="75" t="s">
        <v>244</v>
      </c>
      <c r="D223" s="33" t="s">
        <v>245</v>
      </c>
      <c r="E223" s="56">
        <v>903054579</v>
      </c>
      <c r="F223" s="27" t="s">
        <v>14</v>
      </c>
      <c r="G223" s="28">
        <v>44624</v>
      </c>
      <c r="H223" s="54">
        <v>354.12790999999987</v>
      </c>
      <c r="I223" s="47">
        <v>51.448</v>
      </c>
      <c r="J223" s="47">
        <v>0</v>
      </c>
      <c r="K223" s="47">
        <f>SUM(H223:J223)</f>
        <v>405.57590999999985</v>
      </c>
      <c r="L223" s="47">
        <v>354.12790999999987</v>
      </c>
      <c r="M223" s="7">
        <v>51.448</v>
      </c>
      <c r="N223" s="7">
        <v>0</v>
      </c>
      <c r="O223" s="47">
        <f>SUM(L223:N223)</f>
        <v>405.57590999999985</v>
      </c>
    </row>
    <row r="224" spans="2:15" ht="12.75" customHeight="1" x14ac:dyDescent="0.25">
      <c r="B224" s="72">
        <v>8278</v>
      </c>
      <c r="C224" s="75" t="s">
        <v>246</v>
      </c>
      <c r="D224" s="33" t="s">
        <v>247</v>
      </c>
      <c r="E224" s="56">
        <v>903054581</v>
      </c>
      <c r="F224" s="27" t="s">
        <v>14</v>
      </c>
      <c r="G224" s="28">
        <v>44624</v>
      </c>
      <c r="H224" s="80">
        <v>190.4846799999998</v>
      </c>
      <c r="I224" s="73">
        <v>86.58</v>
      </c>
      <c r="J224" s="73">
        <v>0</v>
      </c>
      <c r="K224" s="49">
        <f>SUM(H224:J224)</f>
        <v>277.06467999999978</v>
      </c>
      <c r="L224" s="80">
        <v>190.4846799999998</v>
      </c>
      <c r="M224" s="49">
        <v>86.58</v>
      </c>
      <c r="N224" s="49">
        <v>0</v>
      </c>
      <c r="O224" s="49">
        <f>SUM(L224:N224)</f>
        <v>277.06467999999978</v>
      </c>
    </row>
    <row r="225" spans="2:15" ht="12.75" customHeight="1" x14ac:dyDescent="0.3">
      <c r="B225" s="39">
        <v>8278</v>
      </c>
      <c r="C225" s="41" t="s">
        <v>248</v>
      </c>
      <c r="D225" s="33"/>
      <c r="E225" s="56"/>
      <c r="F225" s="27"/>
      <c r="G225" s="28"/>
      <c r="H225" s="68">
        <f t="shared" ref="H225:O225" si="47">SUBTOTAL(9,H221:H224)</f>
        <v>871.54193999999984</v>
      </c>
      <c r="I225" s="68">
        <f t="shared" si="47"/>
        <v>359.74399999999997</v>
      </c>
      <c r="J225" s="68">
        <f t="shared" si="47"/>
        <v>0</v>
      </c>
      <c r="K225" s="68">
        <f t="shared" si="47"/>
        <v>1231.2859399999998</v>
      </c>
      <c r="L225" s="68">
        <f t="shared" si="47"/>
        <v>871.54193999999984</v>
      </c>
      <c r="M225" s="55">
        <f t="shared" si="47"/>
        <v>359.74399999999997</v>
      </c>
      <c r="N225" s="55">
        <f t="shared" si="47"/>
        <v>0</v>
      </c>
      <c r="O225" s="68">
        <f t="shared" si="47"/>
        <v>1231.2859399999998</v>
      </c>
    </row>
    <row r="226" spans="2:15" ht="5.25" customHeight="1" x14ac:dyDescent="0.25">
      <c r="B226" s="39"/>
      <c r="C226" s="75"/>
      <c r="D226" s="33"/>
      <c r="E226" s="56"/>
      <c r="F226" s="27"/>
      <c r="G226" s="28"/>
      <c r="H226" s="47"/>
      <c r="I226" s="47"/>
      <c r="J226" s="47"/>
      <c r="K226" s="47"/>
      <c r="L226" s="47"/>
      <c r="M226" s="47"/>
      <c r="N226" s="47"/>
      <c r="O226" s="47"/>
    </row>
    <row r="227" spans="2:15" ht="13" customHeight="1" x14ac:dyDescent="0.25">
      <c r="B227" s="39">
        <v>8284</v>
      </c>
      <c r="C227" s="67" t="s">
        <v>249</v>
      </c>
      <c r="D227" s="33" t="s">
        <v>250</v>
      </c>
      <c r="E227" s="56">
        <v>903110310</v>
      </c>
      <c r="F227" s="27" t="s">
        <v>14</v>
      </c>
      <c r="G227" s="28">
        <v>44925</v>
      </c>
      <c r="H227" s="45">
        <v>9.0905499999999968</v>
      </c>
      <c r="I227" s="45">
        <v>452</v>
      </c>
      <c r="J227" s="45">
        <v>760</v>
      </c>
      <c r="K227" s="7">
        <f t="shared" ref="K227:K232" si="48">SUM(H227:J227)</f>
        <v>1221.0905499999999</v>
      </c>
      <c r="L227" s="45">
        <v>9.0905499999999968</v>
      </c>
      <c r="M227" s="7">
        <v>452</v>
      </c>
      <c r="N227" s="7">
        <v>760</v>
      </c>
      <c r="O227" s="7">
        <f t="shared" ref="O227:O232" si="49">SUM(L227:N227)</f>
        <v>1221.0905499999999</v>
      </c>
    </row>
    <row r="228" spans="2:15" ht="13" customHeight="1" x14ac:dyDescent="0.25">
      <c r="B228" s="39">
        <v>8284</v>
      </c>
      <c r="C228" s="75" t="s">
        <v>251</v>
      </c>
      <c r="D228" s="33" t="s">
        <v>252</v>
      </c>
      <c r="E228" s="56">
        <v>903109578</v>
      </c>
      <c r="F228" s="27" t="s">
        <v>14</v>
      </c>
      <c r="G228" s="28">
        <v>44880</v>
      </c>
      <c r="H228" s="45">
        <v>31.572379999999999</v>
      </c>
      <c r="I228" s="45">
        <v>102</v>
      </c>
      <c r="J228" s="45">
        <v>142.428</v>
      </c>
      <c r="K228" s="7">
        <f t="shared" si="48"/>
        <v>276.00038000000001</v>
      </c>
      <c r="L228" s="45">
        <v>31.572379999999999</v>
      </c>
      <c r="M228" s="7">
        <v>102</v>
      </c>
      <c r="N228" s="7">
        <v>142.428</v>
      </c>
      <c r="O228" s="7">
        <f t="shared" si="49"/>
        <v>276.00038000000001</v>
      </c>
    </row>
    <row r="229" spans="2:15" ht="13" customHeight="1" x14ac:dyDescent="0.25">
      <c r="B229" s="39">
        <v>8284</v>
      </c>
      <c r="C229" s="67" t="s">
        <v>372</v>
      </c>
      <c r="D229" s="33" t="s">
        <v>253</v>
      </c>
      <c r="E229" s="56">
        <v>902699207</v>
      </c>
      <c r="F229" s="27" t="s">
        <v>14</v>
      </c>
      <c r="G229" s="28">
        <v>44725</v>
      </c>
      <c r="H229" s="45">
        <v>1113.4973499999999</v>
      </c>
      <c r="I229" s="45">
        <v>400</v>
      </c>
      <c r="J229" s="45">
        <v>0</v>
      </c>
      <c r="K229" s="7">
        <f t="shared" si="48"/>
        <v>1513.4973499999999</v>
      </c>
      <c r="L229" s="45">
        <v>1113.4973499999999</v>
      </c>
      <c r="M229" s="7">
        <v>400</v>
      </c>
      <c r="N229" s="7">
        <v>0</v>
      </c>
      <c r="O229" s="7">
        <f t="shared" si="49"/>
        <v>1513.4973499999999</v>
      </c>
    </row>
    <row r="230" spans="2:15" ht="13" customHeight="1" x14ac:dyDescent="0.25">
      <c r="B230" s="39">
        <v>8284</v>
      </c>
      <c r="C230" s="67" t="s">
        <v>373</v>
      </c>
      <c r="D230" s="33" t="s">
        <v>254</v>
      </c>
      <c r="E230" s="56">
        <v>902699210</v>
      </c>
      <c r="F230" s="27" t="s">
        <v>14</v>
      </c>
      <c r="G230" s="28">
        <v>44742</v>
      </c>
      <c r="H230" s="45">
        <v>354.70002999999997</v>
      </c>
      <c r="I230" s="45">
        <v>350</v>
      </c>
      <c r="J230" s="45">
        <v>0</v>
      </c>
      <c r="K230" s="7">
        <f t="shared" si="48"/>
        <v>704.70002999999997</v>
      </c>
      <c r="L230" s="45">
        <v>354.70002999999997</v>
      </c>
      <c r="M230" s="7">
        <v>350</v>
      </c>
      <c r="N230" s="7">
        <v>0</v>
      </c>
      <c r="O230" s="7">
        <f t="shared" si="49"/>
        <v>704.70002999999997</v>
      </c>
    </row>
    <row r="231" spans="2:15" ht="13" customHeight="1" x14ac:dyDescent="0.25">
      <c r="B231" s="39">
        <v>8284</v>
      </c>
      <c r="C231" s="67" t="s">
        <v>374</v>
      </c>
      <c r="D231" s="33" t="s">
        <v>252</v>
      </c>
      <c r="E231" s="56">
        <v>902699212</v>
      </c>
      <c r="F231" s="27" t="s">
        <v>14</v>
      </c>
      <c r="G231" s="28">
        <v>44742</v>
      </c>
      <c r="H231" s="45">
        <v>697.58681999999953</v>
      </c>
      <c r="I231" s="45">
        <v>500</v>
      </c>
      <c r="J231" s="45">
        <v>0</v>
      </c>
      <c r="K231" s="7">
        <f t="shared" si="48"/>
        <v>1197.5868199999995</v>
      </c>
      <c r="L231" s="45">
        <v>697.58681999999953</v>
      </c>
      <c r="M231" s="7">
        <v>500</v>
      </c>
      <c r="N231" s="7">
        <v>0</v>
      </c>
      <c r="O231" s="7">
        <f t="shared" si="49"/>
        <v>1197.5868199999995</v>
      </c>
    </row>
    <row r="232" spans="2:15" ht="13" customHeight="1" x14ac:dyDescent="0.25">
      <c r="B232" s="39">
        <v>8284</v>
      </c>
      <c r="C232" s="67" t="s">
        <v>375</v>
      </c>
      <c r="D232" s="33" t="s">
        <v>250</v>
      </c>
      <c r="E232" s="56">
        <v>902699214</v>
      </c>
      <c r="F232" s="27" t="s">
        <v>14</v>
      </c>
      <c r="G232" s="28">
        <v>44818</v>
      </c>
      <c r="H232" s="45">
        <v>1005.41863</v>
      </c>
      <c r="I232" s="45">
        <v>507.88799999999998</v>
      </c>
      <c r="J232" s="45">
        <v>0</v>
      </c>
      <c r="K232" s="7">
        <f t="shared" si="48"/>
        <v>1513.30663</v>
      </c>
      <c r="L232" s="45">
        <v>1005.41863</v>
      </c>
      <c r="M232" s="7">
        <v>507.88799999999998</v>
      </c>
      <c r="N232" s="7">
        <v>0</v>
      </c>
      <c r="O232" s="7">
        <f t="shared" si="49"/>
        <v>1513.30663</v>
      </c>
    </row>
    <row r="233" spans="2:15" ht="12.75" customHeight="1" x14ac:dyDescent="0.25">
      <c r="B233" s="39">
        <v>8284</v>
      </c>
      <c r="C233" s="41" t="s">
        <v>255</v>
      </c>
      <c r="D233" s="33"/>
      <c r="E233" s="56"/>
      <c r="F233" s="27"/>
      <c r="G233" s="28"/>
      <c r="H233" s="81">
        <f t="shared" ref="H233:O233" si="50">SUBTOTAL(9,H227:H232)</f>
        <v>3211.8657599999997</v>
      </c>
      <c r="I233" s="81">
        <f t="shared" si="50"/>
        <v>2311.8879999999999</v>
      </c>
      <c r="J233" s="81">
        <f t="shared" si="50"/>
        <v>902.428</v>
      </c>
      <c r="K233" s="81">
        <f t="shared" si="50"/>
        <v>6426.1817599999995</v>
      </c>
      <c r="L233" s="81">
        <f t="shared" si="50"/>
        <v>3211.8657599999997</v>
      </c>
      <c r="M233" s="81">
        <f t="shared" si="50"/>
        <v>2311.8879999999999</v>
      </c>
      <c r="N233" s="81">
        <f t="shared" si="50"/>
        <v>902.428</v>
      </c>
      <c r="O233" s="81">
        <f t="shared" si="50"/>
        <v>6426.1817599999995</v>
      </c>
    </row>
    <row r="234" spans="2:15" ht="12.75" customHeight="1" x14ac:dyDescent="0.25">
      <c r="B234" s="39">
        <v>6446</v>
      </c>
      <c r="C234" s="41" t="s">
        <v>256</v>
      </c>
      <c r="D234" s="33" t="s">
        <v>257</v>
      </c>
      <c r="E234" s="56"/>
      <c r="F234" s="27" t="s">
        <v>14</v>
      </c>
      <c r="G234" s="70" t="s">
        <v>177</v>
      </c>
      <c r="H234" s="47">
        <v>0</v>
      </c>
      <c r="I234" s="46">
        <v>8237.6239999999998</v>
      </c>
      <c r="J234" s="46">
        <v>5142.5600000000004</v>
      </c>
      <c r="K234" s="47">
        <f>SUM(H234:J234)</f>
        <v>13380.184000000001</v>
      </c>
      <c r="L234" s="47">
        <v>0</v>
      </c>
      <c r="M234" s="46">
        <v>6207.9647999999997</v>
      </c>
      <c r="N234" s="46">
        <v>2770.06</v>
      </c>
      <c r="O234" s="47">
        <f>SUM(L234:N234)</f>
        <v>8978.0247999999992</v>
      </c>
    </row>
    <row r="235" spans="2:15" ht="5.25" customHeight="1" x14ac:dyDescent="0.25">
      <c r="B235" s="39"/>
      <c r="C235" s="75"/>
      <c r="D235" s="33"/>
      <c r="E235" s="56"/>
      <c r="F235" s="27"/>
      <c r="G235" s="70"/>
      <c r="H235" s="47"/>
      <c r="I235" s="47"/>
      <c r="J235" s="47"/>
      <c r="K235" s="47"/>
      <c r="L235" s="47"/>
      <c r="M235" s="47"/>
      <c r="N235" s="47"/>
      <c r="O235" s="47"/>
    </row>
    <row r="236" spans="2:15" s="11" customFormat="1" ht="13.5" thickBot="1" x14ac:dyDescent="0.3">
      <c r="B236" s="72"/>
      <c r="C236" s="41" t="s">
        <v>258</v>
      </c>
      <c r="D236" s="33"/>
      <c r="E236" s="56"/>
      <c r="F236" s="27"/>
      <c r="G236" s="28"/>
      <c r="H236" s="43">
        <f t="shared" ref="H236:O236" si="51">SUBTOTAL(9,H221:H234)</f>
        <v>4083.4076999999993</v>
      </c>
      <c r="I236" s="43">
        <f t="shared" si="51"/>
        <v>10909.255999999999</v>
      </c>
      <c r="J236" s="43">
        <f t="shared" si="51"/>
        <v>6044.9880000000003</v>
      </c>
      <c r="K236" s="43">
        <f t="shared" si="51"/>
        <v>21037.651700000002</v>
      </c>
      <c r="L236" s="43">
        <f t="shared" si="51"/>
        <v>4083.4076999999993</v>
      </c>
      <c r="M236" s="43">
        <f t="shared" si="51"/>
        <v>8879.5967999999993</v>
      </c>
      <c r="N236" s="43">
        <f t="shared" si="51"/>
        <v>3672.4879999999998</v>
      </c>
      <c r="O236" s="43">
        <f t="shared" si="51"/>
        <v>16635.4925</v>
      </c>
    </row>
    <row r="237" spans="2:15" ht="5.25" customHeight="1" thickTop="1" x14ac:dyDescent="0.25">
      <c r="B237" s="39"/>
      <c r="C237" s="33"/>
      <c r="D237" s="33"/>
      <c r="E237" s="56"/>
      <c r="F237" s="27"/>
      <c r="G237" s="28"/>
      <c r="H237" s="30"/>
      <c r="I237" s="47"/>
      <c r="J237" s="47"/>
      <c r="K237" s="47"/>
      <c r="L237" s="47"/>
      <c r="M237" s="47"/>
      <c r="N237" s="47"/>
      <c r="O237" s="47"/>
    </row>
    <row r="238" spans="2:15" ht="18" x14ac:dyDescent="0.25">
      <c r="B238" s="31" t="s">
        <v>259</v>
      </c>
      <c r="C238" s="33"/>
      <c r="D238" s="33"/>
      <c r="E238" s="56"/>
      <c r="F238" s="27"/>
      <c r="G238" s="28"/>
      <c r="H238" s="47"/>
      <c r="I238" s="47"/>
      <c r="J238" s="47"/>
      <c r="K238" s="47"/>
      <c r="L238" s="47"/>
      <c r="M238" s="47"/>
      <c r="N238" s="47"/>
      <c r="O238" s="47"/>
    </row>
    <row r="239" spans="2:15" ht="5.25" customHeight="1" x14ac:dyDescent="0.25">
      <c r="B239" s="39"/>
      <c r="C239" s="33"/>
      <c r="D239" s="33"/>
      <c r="E239" s="56"/>
      <c r="F239" s="27"/>
      <c r="G239" s="28"/>
      <c r="H239" s="47"/>
      <c r="I239" s="47"/>
      <c r="J239" s="47"/>
      <c r="K239" s="47"/>
      <c r="L239" s="47"/>
      <c r="M239" s="47"/>
      <c r="N239" s="47"/>
      <c r="O239" s="47"/>
    </row>
    <row r="240" spans="2:15" ht="13.5" customHeight="1" x14ac:dyDescent="0.25">
      <c r="B240" s="37" t="s">
        <v>260</v>
      </c>
      <c r="C240" s="33" t="s">
        <v>261</v>
      </c>
      <c r="D240" s="33" t="s">
        <v>262</v>
      </c>
      <c r="E240" s="56"/>
      <c r="F240" s="27" t="s">
        <v>14</v>
      </c>
      <c r="G240" s="70" t="s">
        <v>177</v>
      </c>
      <c r="H240" s="47">
        <v>0</v>
      </c>
      <c r="I240" s="7">
        <v>13000.00008</v>
      </c>
      <c r="J240" s="7">
        <v>13500</v>
      </c>
      <c r="K240" s="47">
        <f>SUM(H240:J240)</f>
        <v>26500.000079999998</v>
      </c>
      <c r="L240" s="47">
        <v>0</v>
      </c>
      <c r="M240" s="47">
        <v>691.82416864559502</v>
      </c>
      <c r="N240" s="47">
        <v>718.43278609545507</v>
      </c>
      <c r="O240" s="47">
        <f>SUM(L240:N240)</f>
        <v>1410.2569547410501</v>
      </c>
    </row>
    <row r="241" spans="2:15" ht="13.5" customHeight="1" x14ac:dyDescent="0.25">
      <c r="B241" s="37" t="s">
        <v>260</v>
      </c>
      <c r="C241" s="33" t="s">
        <v>263</v>
      </c>
      <c r="D241" s="33" t="s">
        <v>264</v>
      </c>
      <c r="E241" s="56"/>
      <c r="F241" s="27" t="s">
        <v>14</v>
      </c>
      <c r="G241" s="70" t="s">
        <v>177</v>
      </c>
      <c r="H241" s="47">
        <v>0</v>
      </c>
      <c r="I241" s="7">
        <v>26388.3555806</v>
      </c>
      <c r="J241" s="7">
        <v>26388.35554</v>
      </c>
      <c r="K241" s="47">
        <f>SUM(H241:J241)</f>
        <v>52776.711120599997</v>
      </c>
      <c r="L241" s="47">
        <v>0</v>
      </c>
      <c r="M241" s="47">
        <v>1208.5783274668399</v>
      </c>
      <c r="N241" s="47">
        <v>1208.5783256073698</v>
      </c>
      <c r="O241" s="47">
        <f>SUM(L241:N241)</f>
        <v>2417.1566530742098</v>
      </c>
    </row>
    <row r="242" spans="2:15" ht="13.5" customHeight="1" x14ac:dyDescent="0.25">
      <c r="B242" s="37" t="s">
        <v>260</v>
      </c>
      <c r="C242" s="33" t="s">
        <v>265</v>
      </c>
      <c r="D242" s="33" t="s">
        <v>266</v>
      </c>
      <c r="E242" s="56"/>
      <c r="F242" s="27" t="s">
        <v>14</v>
      </c>
      <c r="G242" s="70" t="s">
        <v>177</v>
      </c>
      <c r="H242" s="49">
        <v>0</v>
      </c>
      <c r="I242" s="49">
        <v>1033.3684020000001</v>
      </c>
      <c r="J242" s="49">
        <v>1033.3683839999999</v>
      </c>
      <c r="K242" s="49">
        <f>SUM(H242:J242)</f>
        <v>2066.7367859999999</v>
      </c>
      <c r="L242" s="49">
        <v>0</v>
      </c>
      <c r="M242" s="49">
        <v>228.36190470262599</v>
      </c>
      <c r="N242" s="49">
        <v>228.36190072484399</v>
      </c>
      <c r="O242" s="49">
        <f>SUM(L242:N242)</f>
        <v>456.72380542746998</v>
      </c>
    </row>
    <row r="243" spans="2:15" s="11" customFormat="1" x14ac:dyDescent="0.25">
      <c r="B243" s="82" t="s">
        <v>260</v>
      </c>
      <c r="C243" s="41" t="s">
        <v>267</v>
      </c>
      <c r="D243" s="25"/>
      <c r="E243" s="42"/>
      <c r="F243" s="27"/>
      <c r="G243" s="71"/>
      <c r="H243" s="55">
        <f t="shared" ref="H243:O243" si="52">SUBTOTAL(9,H240:H242)</f>
        <v>0</v>
      </c>
      <c r="I243" s="55">
        <f t="shared" si="52"/>
        <v>40421.724062599998</v>
      </c>
      <c r="J243" s="55">
        <f t="shared" si="52"/>
        <v>40921.723924000005</v>
      </c>
      <c r="K243" s="55">
        <f t="shared" si="52"/>
        <v>81343.447986599989</v>
      </c>
      <c r="L243" s="55">
        <f t="shared" si="52"/>
        <v>0</v>
      </c>
      <c r="M243" s="55">
        <f t="shared" si="52"/>
        <v>2128.764400815061</v>
      </c>
      <c r="N243" s="55">
        <f t="shared" si="52"/>
        <v>2155.373012427669</v>
      </c>
      <c r="O243" s="55">
        <f t="shared" si="52"/>
        <v>4284.13741324273</v>
      </c>
    </row>
    <row r="244" spans="2:15" s="11" customFormat="1" ht="5.25" customHeight="1" x14ac:dyDescent="0.25">
      <c r="B244" s="72"/>
      <c r="C244" s="25"/>
      <c r="D244" s="25"/>
      <c r="E244" s="42"/>
      <c r="F244" s="27"/>
      <c r="G244" s="71"/>
      <c r="H244" s="55"/>
      <c r="I244" s="55"/>
      <c r="J244" s="55"/>
      <c r="K244" s="7"/>
      <c r="L244" s="55"/>
      <c r="M244" s="55"/>
      <c r="N244" s="55"/>
      <c r="O244" s="7"/>
    </row>
    <row r="245" spans="2:15" ht="13.5" customHeight="1" x14ac:dyDescent="0.25">
      <c r="B245" s="37">
        <v>7890</v>
      </c>
      <c r="C245" s="33" t="s">
        <v>268</v>
      </c>
      <c r="D245" s="33" t="s">
        <v>269</v>
      </c>
      <c r="E245" s="56"/>
      <c r="F245" s="27" t="s">
        <v>14</v>
      </c>
      <c r="G245" s="70" t="s">
        <v>177</v>
      </c>
      <c r="H245" s="47">
        <v>0</v>
      </c>
      <c r="I245" s="46">
        <v>1503.836</v>
      </c>
      <c r="J245" s="46">
        <v>0</v>
      </c>
      <c r="K245" s="47">
        <f>SUM(H245:J245)</f>
        <v>1503.836</v>
      </c>
      <c r="L245" s="47">
        <v>0</v>
      </c>
      <c r="M245" s="46">
        <v>1503.836</v>
      </c>
      <c r="N245" s="46">
        <v>0</v>
      </c>
      <c r="O245" s="47">
        <f>SUM(L245:N245)</f>
        <v>1503.836</v>
      </c>
    </row>
    <row r="246" spans="2:15" ht="13.5" customHeight="1" x14ac:dyDescent="0.25">
      <c r="B246" s="37">
        <v>7891</v>
      </c>
      <c r="C246" s="33" t="s">
        <v>270</v>
      </c>
      <c r="D246" s="33" t="s">
        <v>271</v>
      </c>
      <c r="E246" s="56"/>
      <c r="F246" s="27" t="s">
        <v>31</v>
      </c>
      <c r="G246" s="70" t="s">
        <v>177</v>
      </c>
      <c r="H246" s="47">
        <v>0</v>
      </c>
      <c r="I246" s="46">
        <v>176.14099999999999</v>
      </c>
      <c r="J246" s="46">
        <v>0</v>
      </c>
      <c r="K246" s="47">
        <f>SUM(H246:J246)</f>
        <v>176.14099999999999</v>
      </c>
      <c r="L246" s="47">
        <v>0</v>
      </c>
      <c r="M246" s="46">
        <v>176.14099999999999</v>
      </c>
      <c r="N246" s="46">
        <v>0</v>
      </c>
      <c r="O246" s="47">
        <f>SUM(L246:N246)</f>
        <v>176.14099999999999</v>
      </c>
    </row>
    <row r="247" spans="2:15" ht="13.5" customHeight="1" x14ac:dyDescent="0.25">
      <c r="B247" s="37" t="s">
        <v>272</v>
      </c>
      <c r="C247" s="33" t="s">
        <v>273</v>
      </c>
      <c r="D247" s="33" t="s">
        <v>274</v>
      </c>
      <c r="E247" s="56"/>
      <c r="F247" s="27" t="s">
        <v>14</v>
      </c>
      <c r="G247" s="70" t="s">
        <v>177</v>
      </c>
      <c r="H247" s="47">
        <v>0</v>
      </c>
      <c r="I247" s="7">
        <v>2811.0476899999999</v>
      </c>
      <c r="J247" s="7">
        <v>2873.2348806165096</v>
      </c>
      <c r="K247" s="47">
        <f>SUM(H247:J247)</f>
        <v>5684.2825706165095</v>
      </c>
      <c r="L247" s="47">
        <v>0</v>
      </c>
      <c r="M247" s="47">
        <v>668.43447479594306</v>
      </c>
      <c r="N247" s="47">
        <v>683.22186607594699</v>
      </c>
      <c r="O247" s="47">
        <f>SUM(L247:N247)</f>
        <v>1351.6563408718901</v>
      </c>
    </row>
    <row r="248" spans="2:15" ht="13.5" customHeight="1" x14ac:dyDescent="0.25">
      <c r="B248" s="37" t="s">
        <v>272</v>
      </c>
      <c r="C248" s="33" t="s">
        <v>275</v>
      </c>
      <c r="D248" s="33" t="s">
        <v>276</v>
      </c>
      <c r="E248" s="56"/>
      <c r="F248" s="27" t="s">
        <v>14</v>
      </c>
      <c r="G248" s="70" t="s">
        <v>177</v>
      </c>
      <c r="H248" s="47">
        <v>0</v>
      </c>
      <c r="I248" s="7">
        <v>5254.6244400000005</v>
      </c>
      <c r="J248" s="7">
        <v>20873.914420255198</v>
      </c>
      <c r="K248" s="47">
        <f>SUM(H248:J248)</f>
        <v>26128.538860255198</v>
      </c>
      <c r="L248" s="47">
        <v>0</v>
      </c>
      <c r="M248" s="47">
        <v>3678.2371079999998</v>
      </c>
      <c r="N248" s="47">
        <v>14611.7400941786</v>
      </c>
      <c r="O248" s="47">
        <f>SUM(L248:N248)</f>
        <v>18289.977202178601</v>
      </c>
    </row>
    <row r="249" spans="2:15" ht="13.5" customHeight="1" x14ac:dyDescent="0.25">
      <c r="B249" s="50" t="s">
        <v>272</v>
      </c>
      <c r="C249" s="33" t="s">
        <v>277</v>
      </c>
      <c r="D249" s="33" t="s">
        <v>278</v>
      </c>
      <c r="E249" s="56"/>
      <c r="F249" s="27" t="s">
        <v>14</v>
      </c>
      <c r="G249" s="70" t="s">
        <v>177</v>
      </c>
      <c r="H249" s="49">
        <v>0</v>
      </c>
      <c r="I249" s="49">
        <v>31156.833730000002</v>
      </c>
      <c r="J249" s="49">
        <v>31812.2357199406</v>
      </c>
      <c r="K249" s="49">
        <f>SUM(H249:J249)</f>
        <v>62969.069449940602</v>
      </c>
      <c r="L249" s="49">
        <v>0</v>
      </c>
      <c r="M249" s="49">
        <v>9234.7077234282788</v>
      </c>
      <c r="N249" s="49">
        <v>9428.965133244179</v>
      </c>
      <c r="O249" s="49">
        <f>SUM(L249:N249)</f>
        <v>18663.672856672456</v>
      </c>
    </row>
    <row r="250" spans="2:15" ht="13.5" customHeight="1" x14ac:dyDescent="0.3">
      <c r="B250" s="50"/>
      <c r="C250" s="25" t="s">
        <v>279</v>
      </c>
      <c r="D250" s="25"/>
      <c r="E250" s="42"/>
      <c r="F250" s="27"/>
      <c r="G250" s="71"/>
      <c r="H250" s="68">
        <f t="shared" ref="H250:O250" si="53">SUBTOTAL(9,H245:H249)</f>
        <v>0</v>
      </c>
      <c r="I250" s="68">
        <f t="shared" si="53"/>
        <v>40902.482860000004</v>
      </c>
      <c r="J250" s="68">
        <f t="shared" si="53"/>
        <v>55559.385020812304</v>
      </c>
      <c r="K250" s="68">
        <f t="shared" si="53"/>
        <v>96461.867880812308</v>
      </c>
      <c r="L250" s="68">
        <f t="shared" si="53"/>
        <v>0</v>
      </c>
      <c r="M250" s="68">
        <f t="shared" si="53"/>
        <v>15261.356306224221</v>
      </c>
      <c r="N250" s="68">
        <f t="shared" si="53"/>
        <v>24723.927093498725</v>
      </c>
      <c r="O250" s="68">
        <f t="shared" si="53"/>
        <v>39985.283399722946</v>
      </c>
    </row>
    <row r="251" spans="2:15" ht="5.25" customHeight="1" x14ac:dyDescent="0.25">
      <c r="B251" s="39"/>
      <c r="C251" s="33"/>
      <c r="D251" s="33"/>
      <c r="E251" s="56"/>
      <c r="F251" s="27"/>
      <c r="G251" s="71"/>
      <c r="H251" s="47"/>
      <c r="I251" s="47"/>
      <c r="J251" s="47"/>
      <c r="K251" s="47"/>
      <c r="L251" s="47"/>
      <c r="M251" s="47"/>
      <c r="N251" s="47"/>
      <c r="O251" s="47"/>
    </row>
    <row r="252" spans="2:15" ht="13.5" customHeight="1" x14ac:dyDescent="0.25">
      <c r="B252" s="50" t="s">
        <v>272</v>
      </c>
      <c r="C252" s="33" t="s">
        <v>280</v>
      </c>
      <c r="D252" s="33" t="s">
        <v>281</v>
      </c>
      <c r="E252" s="56"/>
      <c r="F252" s="27" t="s">
        <v>31</v>
      </c>
      <c r="G252" s="70" t="s">
        <v>177</v>
      </c>
      <c r="H252" s="47">
        <v>0</v>
      </c>
      <c r="I252" s="47">
        <v>115989.94521326201</v>
      </c>
      <c r="J252" s="7">
        <v>112599.16159936499</v>
      </c>
      <c r="K252" s="47">
        <f>SUM(H252:J252)</f>
        <v>228589.106812627</v>
      </c>
      <c r="L252" s="47">
        <v>0</v>
      </c>
      <c r="M252" s="47">
        <v>5544.31938119393</v>
      </c>
      <c r="N252" s="7">
        <v>5382.2399244496601</v>
      </c>
      <c r="O252" s="47">
        <f>SUM(L252:N252)</f>
        <v>10926.55930564359</v>
      </c>
    </row>
    <row r="253" spans="2:15" ht="13.5" customHeight="1" x14ac:dyDescent="0.25">
      <c r="B253" s="50" t="s">
        <v>272</v>
      </c>
      <c r="C253" s="33" t="s">
        <v>282</v>
      </c>
      <c r="D253" s="33" t="s">
        <v>283</v>
      </c>
      <c r="E253" s="56"/>
      <c r="F253" s="27" t="s">
        <v>31</v>
      </c>
      <c r="G253" s="70" t="s">
        <v>177</v>
      </c>
      <c r="H253" s="47">
        <v>0</v>
      </c>
      <c r="I253" s="7">
        <v>19881.2180014072</v>
      </c>
      <c r="J253" s="7">
        <v>24366.3755971213</v>
      </c>
      <c r="K253" s="47">
        <f>SUM(H253:J253)</f>
        <v>44247.593598528503</v>
      </c>
      <c r="L253" s="47">
        <v>0</v>
      </c>
      <c r="M253" s="47">
        <v>242.55085961716702</v>
      </c>
      <c r="N253" s="47">
        <v>297.26978228488002</v>
      </c>
      <c r="O253" s="47">
        <f>SUM(L253:N253)</f>
        <v>539.8206419020471</v>
      </c>
    </row>
    <row r="254" spans="2:15" ht="13.5" customHeight="1" x14ac:dyDescent="0.25">
      <c r="B254" s="50">
        <v>4056</v>
      </c>
      <c r="C254" s="33" t="s">
        <v>284</v>
      </c>
      <c r="D254" s="33" t="s">
        <v>285</v>
      </c>
      <c r="E254" s="56"/>
      <c r="F254" s="27" t="s">
        <v>31</v>
      </c>
      <c r="G254" s="70" t="s">
        <v>177</v>
      </c>
      <c r="H254" s="49">
        <v>0</v>
      </c>
      <c r="I254" s="49">
        <v>153.82825</v>
      </c>
      <c r="J254" s="49">
        <v>191.10176000000001</v>
      </c>
      <c r="K254" s="49">
        <f>SUM(H254:J254)</f>
        <v>344.93001000000004</v>
      </c>
      <c r="L254" s="49">
        <v>0</v>
      </c>
      <c r="M254" s="49">
        <v>2.4020388728543733</v>
      </c>
      <c r="N254" s="49">
        <v>2.9840673360770018</v>
      </c>
      <c r="O254" s="49">
        <f>SUM(L254:N254)</f>
        <v>5.3861062089313751</v>
      </c>
    </row>
    <row r="255" spans="2:15" s="11" customFormat="1" x14ac:dyDescent="0.25">
      <c r="B255" s="39"/>
      <c r="C255" s="41" t="s">
        <v>286</v>
      </c>
      <c r="D255" s="25"/>
      <c r="E255" s="42"/>
      <c r="F255" s="27"/>
      <c r="G255" s="71"/>
      <c r="H255" s="55">
        <f t="shared" ref="H255:O255" si="54">SUBTOTAL(9,H252:H254)</f>
        <v>0</v>
      </c>
      <c r="I255" s="55">
        <f t="shared" si="54"/>
        <v>136024.99146466921</v>
      </c>
      <c r="J255" s="55">
        <f t="shared" si="54"/>
        <v>137156.63895648628</v>
      </c>
      <c r="K255" s="55">
        <f t="shared" si="54"/>
        <v>273181.63042115548</v>
      </c>
      <c r="L255" s="55">
        <f t="shared" si="54"/>
        <v>0</v>
      </c>
      <c r="M255" s="55">
        <f t="shared" si="54"/>
        <v>5789.2722796839507</v>
      </c>
      <c r="N255" s="55">
        <f t="shared" si="54"/>
        <v>5682.4937740706173</v>
      </c>
      <c r="O255" s="55">
        <f t="shared" si="54"/>
        <v>11471.766053754567</v>
      </c>
    </row>
    <row r="256" spans="2:15" s="11" customFormat="1" ht="5.25" customHeight="1" x14ac:dyDescent="0.25">
      <c r="B256" s="39"/>
      <c r="C256" s="41"/>
      <c r="D256" s="25"/>
      <c r="E256" s="42"/>
      <c r="F256" s="27"/>
      <c r="G256" s="71"/>
      <c r="H256" s="55"/>
      <c r="I256" s="55"/>
      <c r="J256" s="55"/>
      <c r="K256" s="7"/>
      <c r="L256" s="55"/>
      <c r="M256" s="55"/>
      <c r="N256" s="55"/>
      <c r="O256" s="7"/>
    </row>
    <row r="257" spans="2:15" ht="16.5" customHeight="1" x14ac:dyDescent="0.25">
      <c r="B257" s="39">
        <v>7298</v>
      </c>
      <c r="C257" s="75" t="s">
        <v>287</v>
      </c>
      <c r="D257" s="33" t="s">
        <v>288</v>
      </c>
      <c r="E257" s="56"/>
      <c r="F257" s="27" t="s">
        <v>14</v>
      </c>
      <c r="G257" s="70" t="s">
        <v>177</v>
      </c>
      <c r="H257" s="47">
        <v>0</v>
      </c>
      <c r="I257" s="46">
        <v>64588.349860000002</v>
      </c>
      <c r="J257" s="46">
        <v>65503.063329999997</v>
      </c>
      <c r="K257" s="47">
        <f>SUM(H257:J257)</f>
        <v>130091.41318999999</v>
      </c>
      <c r="L257" s="47">
        <v>0</v>
      </c>
      <c r="M257" s="46">
        <v>64588.349860000002</v>
      </c>
      <c r="N257" s="46">
        <v>65503.063329999997</v>
      </c>
      <c r="O257" s="47">
        <f>SUM(L257:N257)</f>
        <v>130091.41318999999</v>
      </c>
    </row>
    <row r="258" spans="2:15" ht="12.75" customHeight="1" x14ac:dyDescent="0.25">
      <c r="B258" s="39">
        <v>3362</v>
      </c>
      <c r="C258" s="75" t="s">
        <v>289</v>
      </c>
      <c r="D258" s="33" t="s">
        <v>290</v>
      </c>
      <c r="E258" s="56"/>
      <c r="F258" s="27" t="s">
        <v>14</v>
      </c>
      <c r="G258" s="70" t="s">
        <v>177</v>
      </c>
      <c r="H258" s="47">
        <v>0</v>
      </c>
      <c r="I258" s="7">
        <v>6200</v>
      </c>
      <c r="J258" s="7">
        <v>4216.3940000000002</v>
      </c>
      <c r="K258" s="47">
        <f>SUM(H258:J258)</f>
        <v>10416.394</v>
      </c>
      <c r="L258" s="47">
        <v>0</v>
      </c>
      <c r="M258" s="47">
        <v>6200</v>
      </c>
      <c r="N258" s="47">
        <v>4216.3940000000002</v>
      </c>
      <c r="O258" s="47">
        <f>SUM(L258:N258)</f>
        <v>10416.394</v>
      </c>
    </row>
    <row r="259" spans="2:15" ht="5.25" customHeight="1" x14ac:dyDescent="0.25">
      <c r="B259" s="39"/>
      <c r="C259" s="33"/>
      <c r="D259" s="33"/>
      <c r="E259" s="56"/>
      <c r="F259" s="27"/>
      <c r="G259" s="71"/>
      <c r="H259" s="47"/>
      <c r="I259" s="47"/>
      <c r="J259" s="47"/>
      <c r="K259" s="47"/>
      <c r="L259" s="47"/>
      <c r="M259" s="47"/>
      <c r="N259" s="47"/>
      <c r="O259" s="47"/>
    </row>
    <row r="260" spans="2:15" ht="13.5" customHeight="1" x14ac:dyDescent="0.25">
      <c r="B260" s="37" t="s">
        <v>291</v>
      </c>
      <c r="C260" s="33" t="s">
        <v>292</v>
      </c>
      <c r="D260" s="33" t="s">
        <v>293</v>
      </c>
      <c r="E260" s="56"/>
      <c r="F260" s="27" t="s">
        <v>14</v>
      </c>
      <c r="G260" s="70" t="s">
        <v>177</v>
      </c>
      <c r="H260" s="47">
        <v>0</v>
      </c>
      <c r="I260" s="7">
        <v>141.30404000000001</v>
      </c>
      <c r="J260" s="7">
        <v>141.304</v>
      </c>
      <c r="K260" s="47">
        <f t="shared" ref="K260:K263" si="55">SUM(H260:J260)</f>
        <v>282.60804000000002</v>
      </c>
      <c r="L260" s="47">
        <v>0</v>
      </c>
      <c r="M260" s="47">
        <v>3.4632754607192799</v>
      </c>
      <c r="N260" s="47">
        <v>3.46327448034378</v>
      </c>
      <c r="O260" s="47">
        <f t="shared" ref="O260:O263" si="56">SUM(L260:N260)</f>
        <v>6.92654994106306</v>
      </c>
    </row>
    <row r="261" spans="2:15" s="109" customFormat="1" ht="13.5" customHeight="1" x14ac:dyDescent="0.25">
      <c r="B261" s="104" t="s">
        <v>291</v>
      </c>
      <c r="C261" s="105" t="s">
        <v>294</v>
      </c>
      <c r="D261" s="105" t="s">
        <v>295</v>
      </c>
      <c r="E261" s="106"/>
      <c r="F261" s="107" t="s">
        <v>14</v>
      </c>
      <c r="G261" s="108" t="s">
        <v>177</v>
      </c>
      <c r="H261" s="47">
        <v>0</v>
      </c>
      <c r="I261" s="7">
        <v>1609.5905611227799</v>
      </c>
      <c r="J261" s="7">
        <v>1644.2587631556698</v>
      </c>
      <c r="K261" s="47">
        <f t="shared" si="55"/>
        <v>3253.8493242784498</v>
      </c>
      <c r="L261" s="47">
        <v>0</v>
      </c>
      <c r="M261" s="110">
        <f>(92.7740175266234*0.5)</f>
        <v>46.387008763311698</v>
      </c>
      <c r="N261" s="110">
        <f>(94.7722327626594*0.5)</f>
        <v>47.3861163813297</v>
      </c>
      <c r="O261" s="47">
        <f t="shared" si="56"/>
        <v>93.773125144641398</v>
      </c>
    </row>
    <row r="262" spans="2:15" ht="13.5" customHeight="1" x14ac:dyDescent="0.25">
      <c r="B262" s="37" t="s">
        <v>291</v>
      </c>
      <c r="C262" s="33" t="s">
        <v>296</v>
      </c>
      <c r="D262" s="33" t="s">
        <v>297</v>
      </c>
      <c r="E262" s="56"/>
      <c r="F262" s="27" t="s">
        <v>14</v>
      </c>
      <c r="G262" s="70" t="s">
        <v>177</v>
      </c>
      <c r="H262" s="47">
        <v>0</v>
      </c>
      <c r="I262" s="7">
        <v>4008.0737599999998</v>
      </c>
      <c r="J262" s="7">
        <v>4099.8792000000003</v>
      </c>
      <c r="K262" s="47">
        <f t="shared" si="55"/>
        <v>8107.9529600000005</v>
      </c>
      <c r="L262" s="47">
        <v>0</v>
      </c>
      <c r="M262" s="47">
        <v>1061.98486646994</v>
      </c>
      <c r="N262" s="47">
        <v>1086.3097651064299</v>
      </c>
      <c r="O262" s="47">
        <f t="shared" si="56"/>
        <v>2148.2946315763702</v>
      </c>
    </row>
    <row r="263" spans="2:15" ht="13.5" customHeight="1" x14ac:dyDescent="0.25">
      <c r="B263" s="37">
        <v>4057</v>
      </c>
      <c r="C263" s="33" t="s">
        <v>298</v>
      </c>
      <c r="D263" s="33" t="s">
        <v>299</v>
      </c>
      <c r="E263" s="56">
        <v>903237253</v>
      </c>
      <c r="F263" s="27" t="s">
        <v>14</v>
      </c>
      <c r="G263" s="28">
        <v>44866</v>
      </c>
      <c r="H263" s="77">
        <v>2781.8246600000002</v>
      </c>
      <c r="I263" s="49">
        <v>4000</v>
      </c>
      <c r="J263" s="49">
        <v>700</v>
      </c>
      <c r="K263" s="77">
        <f t="shared" si="55"/>
        <v>7481.8246600000002</v>
      </c>
      <c r="L263" s="77">
        <v>2781.8246600000002</v>
      </c>
      <c r="M263" s="77">
        <v>4000</v>
      </c>
      <c r="N263" s="77">
        <v>700</v>
      </c>
      <c r="O263" s="77">
        <f t="shared" si="56"/>
        <v>7481.8246600000002</v>
      </c>
    </row>
    <row r="264" spans="2:15" s="11" customFormat="1" x14ac:dyDescent="0.25">
      <c r="B264" s="74"/>
      <c r="C264" s="41" t="s">
        <v>300</v>
      </c>
      <c r="D264" s="25"/>
      <c r="E264" s="26"/>
      <c r="F264" s="27"/>
      <c r="G264" s="71"/>
      <c r="H264" s="55">
        <f t="shared" ref="H264:O264" si="57">SUBTOTAL(9,H260:H263)</f>
        <v>2781.8246600000002</v>
      </c>
      <c r="I264" s="55">
        <f t="shared" si="57"/>
        <v>9758.9683611227792</v>
      </c>
      <c r="J264" s="55">
        <f t="shared" si="57"/>
        <v>6585.4419631556702</v>
      </c>
      <c r="K264" s="55">
        <f t="shared" si="57"/>
        <v>19126.234984278453</v>
      </c>
      <c r="L264" s="55">
        <f t="shared" si="57"/>
        <v>2781.8246600000002</v>
      </c>
      <c r="M264" s="55">
        <f t="shared" si="57"/>
        <v>5111.8351506939707</v>
      </c>
      <c r="N264" s="55">
        <f t="shared" si="57"/>
        <v>1837.1591559681035</v>
      </c>
      <c r="O264" s="55">
        <f t="shared" si="57"/>
        <v>9730.8189666620747</v>
      </c>
    </row>
    <row r="265" spans="2:15" ht="5.25" customHeight="1" x14ac:dyDescent="0.25">
      <c r="B265" s="83"/>
      <c r="C265" s="75"/>
      <c r="D265" s="33"/>
      <c r="E265" s="34"/>
      <c r="F265" s="27"/>
      <c r="G265" s="71"/>
      <c r="H265" s="47"/>
      <c r="I265" s="47"/>
      <c r="J265" s="47"/>
      <c r="K265" s="47"/>
      <c r="L265" s="47"/>
      <c r="M265" s="47"/>
      <c r="N265" s="47"/>
      <c r="O265" s="47"/>
    </row>
    <row r="266" spans="2:15" x14ac:dyDescent="0.25">
      <c r="B266" s="74" t="s">
        <v>301</v>
      </c>
      <c r="C266" s="75" t="s">
        <v>302</v>
      </c>
      <c r="D266" s="33" t="s">
        <v>303</v>
      </c>
      <c r="E266" s="34"/>
      <c r="F266" s="27" t="s">
        <v>31</v>
      </c>
      <c r="G266" s="70" t="s">
        <v>177</v>
      </c>
      <c r="H266" s="47">
        <v>0</v>
      </c>
      <c r="I266" s="47">
        <v>439.25236507413797</v>
      </c>
      <c r="J266" s="47">
        <v>239.05732498161098</v>
      </c>
      <c r="K266" s="47">
        <f>SUM(H266:J266)</f>
        <v>678.30969005574889</v>
      </c>
      <c r="L266" s="47">
        <v>0</v>
      </c>
      <c r="M266" s="47">
        <v>439.25236507413797</v>
      </c>
      <c r="N266" s="47">
        <v>239.05732498161098</v>
      </c>
      <c r="O266" s="47">
        <f>SUM(L266:N266)</f>
        <v>678.30969005574889</v>
      </c>
    </row>
    <row r="267" spans="2:15" s="11" customFormat="1" ht="5.25" customHeight="1" x14ac:dyDescent="0.25">
      <c r="B267" s="83"/>
      <c r="C267" s="25"/>
      <c r="D267" s="25"/>
      <c r="E267" s="26"/>
      <c r="F267" s="27"/>
      <c r="G267" s="71"/>
      <c r="H267" s="52"/>
      <c r="I267" s="52"/>
      <c r="J267" s="52"/>
      <c r="K267" s="35"/>
      <c r="L267" s="52"/>
      <c r="M267" s="52"/>
      <c r="N267" s="52"/>
      <c r="O267" s="35"/>
    </row>
    <row r="268" spans="2:15" s="11" customFormat="1" ht="13.5" thickBot="1" x14ac:dyDescent="0.3">
      <c r="B268" s="40"/>
      <c r="C268" s="25" t="s">
        <v>304</v>
      </c>
      <c r="D268" s="25"/>
      <c r="E268" s="26"/>
      <c r="F268" s="27"/>
      <c r="G268" s="28"/>
      <c r="H268" s="84">
        <v>0</v>
      </c>
      <c r="I268" s="84">
        <f>SUBTOTAL(9,I240:I264)</f>
        <v>297896.516608392</v>
      </c>
      <c r="J268" s="84">
        <f>SUBTOTAL(9,J240:J264)</f>
        <v>309942.64719445427</v>
      </c>
      <c r="K268" s="84">
        <f>SUBTOTAL(9,K240:K264)</f>
        <v>610620.98846284626</v>
      </c>
      <c r="L268" s="84">
        <v>0</v>
      </c>
      <c r="M268" s="84">
        <f>SUBTOTAL(9,M240:M264)</f>
        <v>99079.577997417204</v>
      </c>
      <c r="N268" s="84">
        <f>SUBTOTAL(9,N240:N264)</f>
        <v>104118.4103659651</v>
      </c>
      <c r="O268" s="84">
        <f>SUBTOTAL(9,O240:O264)</f>
        <v>205979.81302338236</v>
      </c>
    </row>
    <row r="269" spans="2:15" s="11" customFormat="1" ht="13.5" thickTop="1" x14ac:dyDescent="0.25">
      <c r="B269" s="83"/>
      <c r="C269" s="25"/>
      <c r="D269" s="25"/>
      <c r="E269" s="26"/>
      <c r="F269" s="27"/>
      <c r="G269" s="28"/>
      <c r="H269" s="85"/>
      <c r="I269" s="86"/>
      <c r="J269" s="87"/>
      <c r="K269" s="64"/>
      <c r="L269" s="87"/>
      <c r="M269" s="87"/>
      <c r="N269" s="87"/>
      <c r="O269" s="64"/>
    </row>
    <row r="270" spans="2:15" s="11" customFormat="1" ht="14.5" thickBot="1" x14ac:dyDescent="0.3">
      <c r="B270" s="88" t="s">
        <v>305</v>
      </c>
      <c r="C270" s="88"/>
      <c r="D270" s="89"/>
      <c r="E270" s="26"/>
      <c r="F270" s="90"/>
      <c r="G270" s="28"/>
      <c r="H270" s="84">
        <f t="shared" ref="H270:O270" si="58">SUBTOTAL(9,H9:H269)</f>
        <v>112789.75440000005</v>
      </c>
      <c r="I270" s="84">
        <f t="shared" si="58"/>
        <v>490149.8439734662</v>
      </c>
      <c r="J270" s="84">
        <f t="shared" si="58"/>
        <v>519259.44787943584</v>
      </c>
      <c r="K270" s="84">
        <f t="shared" si="58"/>
        <v>1122199.0462529021</v>
      </c>
      <c r="L270" s="84">
        <f t="shared" si="58"/>
        <v>106632.41308240006</v>
      </c>
      <c r="M270" s="84">
        <f t="shared" si="58"/>
        <v>240970.0750189074</v>
      </c>
      <c r="N270" s="84">
        <f t="shared" si="58"/>
        <v>275174.10576677875</v>
      </c>
      <c r="O270" s="84">
        <f t="shared" si="58"/>
        <v>622776.59386808623</v>
      </c>
    </row>
    <row r="271" spans="2:15" ht="13.5" thickTop="1" x14ac:dyDescent="0.25">
      <c r="B271" s="83"/>
      <c r="C271" s="1"/>
      <c r="H271" s="30"/>
      <c r="I271" s="35"/>
      <c r="J271" s="35"/>
      <c r="K271" s="35"/>
      <c r="L271" s="35"/>
      <c r="M271" s="35"/>
      <c r="N271" s="35"/>
      <c r="O271" s="35"/>
    </row>
    <row r="272" spans="2:15" ht="15.75" customHeight="1" thickBot="1" x14ac:dyDescent="0.3">
      <c r="B272" s="114" t="s">
        <v>306</v>
      </c>
      <c r="C272" s="114"/>
      <c r="D272" s="114"/>
      <c r="E272" s="92"/>
      <c r="H272" s="84">
        <f t="shared" ref="H272:O272" si="59">SUMIFS(H$9:H$266,$G$9:$G$266,"&lt;01/01/2024")</f>
        <v>112789.75440000005</v>
      </c>
      <c r="I272" s="84">
        <f t="shared" si="59"/>
        <v>66863.557679999998</v>
      </c>
      <c r="J272" s="84">
        <f t="shared" si="59"/>
        <v>80600.862359999999</v>
      </c>
      <c r="K272" s="84">
        <f t="shared" si="59"/>
        <v>260254.17444000009</v>
      </c>
      <c r="L272" s="84">
        <f t="shared" si="59"/>
        <v>106632.41308240006</v>
      </c>
      <c r="M272" s="84">
        <f t="shared" si="59"/>
        <v>62548.238330215994</v>
      </c>
      <c r="N272" s="84">
        <f t="shared" si="59"/>
        <v>80050.265222532005</v>
      </c>
      <c r="O272" s="84">
        <f t="shared" si="59"/>
        <v>249230.91663514808</v>
      </c>
    </row>
    <row r="273" spans="2:15" ht="13.5" thickTop="1" x14ac:dyDescent="0.25">
      <c r="C273" s="1"/>
      <c r="H273" s="35"/>
      <c r="I273" s="35"/>
      <c r="J273" s="35"/>
      <c r="K273" s="35"/>
      <c r="L273" s="35"/>
      <c r="M273" s="35"/>
      <c r="N273" s="35"/>
      <c r="O273" s="35"/>
    </row>
    <row r="274" spans="2:15" ht="15" customHeight="1" thickBot="1" x14ac:dyDescent="0.3">
      <c r="B274" s="114" t="s">
        <v>307</v>
      </c>
      <c r="C274" s="114"/>
      <c r="D274" s="114"/>
      <c r="E274" s="93"/>
      <c r="F274" s="94"/>
      <c r="H274" s="53">
        <f t="shared" ref="H274:O274" si="60">SUMIFS(H$9:H$266,$G$9:$G$266,"Blanket Specifics")</f>
        <v>0</v>
      </c>
      <c r="I274" s="53">
        <f t="shared" si="60"/>
        <v>423286.28629346628</v>
      </c>
      <c r="J274" s="53">
        <f t="shared" si="60"/>
        <v>438658.58551943582</v>
      </c>
      <c r="K274" s="53">
        <f t="shared" si="60"/>
        <v>861944.87181290204</v>
      </c>
      <c r="L274" s="53">
        <f t="shared" si="60"/>
        <v>0</v>
      </c>
      <c r="M274" s="53">
        <f t="shared" si="60"/>
        <v>178421.8366886914</v>
      </c>
      <c r="N274" s="53">
        <f t="shared" si="60"/>
        <v>195123.84054424669</v>
      </c>
      <c r="O274" s="53">
        <f t="shared" si="60"/>
        <v>373545.67723293806</v>
      </c>
    </row>
    <row r="275" spans="2:15" ht="13.5" thickTop="1" x14ac:dyDescent="0.25">
      <c r="H275" s="95"/>
      <c r="I275" s="95"/>
      <c r="J275" s="95"/>
      <c r="K275" s="95"/>
      <c r="L275" s="35"/>
      <c r="M275" s="35"/>
      <c r="N275" s="35"/>
      <c r="O275" s="35"/>
    </row>
    <row r="276" spans="2:15" x14ac:dyDescent="0.25">
      <c r="H276" s="95"/>
      <c r="I276" s="95"/>
      <c r="J276" s="95"/>
      <c r="K276" s="95"/>
      <c r="L276" s="95"/>
      <c r="M276" s="95"/>
      <c r="N276" s="95"/>
      <c r="O276" s="95"/>
    </row>
    <row r="277" spans="2:15" x14ac:dyDescent="0.25">
      <c r="H277" s="87"/>
      <c r="I277" s="87"/>
      <c r="J277" s="87"/>
      <c r="K277" s="87"/>
      <c r="L277" s="87"/>
      <c r="M277" s="87"/>
      <c r="N277" s="87"/>
      <c r="O277" s="87"/>
    </row>
    <row r="278" spans="2:15" x14ac:dyDescent="0.25">
      <c r="B278" s="36"/>
      <c r="C278" s="96"/>
      <c r="D278" s="33"/>
      <c r="E278" s="34"/>
      <c r="F278" s="27"/>
      <c r="G278" s="28"/>
      <c r="H278" s="35"/>
      <c r="I278" s="35"/>
      <c r="J278" s="35"/>
      <c r="K278" s="35"/>
      <c r="L278" s="35"/>
      <c r="M278" s="35"/>
      <c r="N278" s="35"/>
      <c r="O278" s="35"/>
    </row>
    <row r="279" spans="2:15" x14ac:dyDescent="0.25">
      <c r="B279" s="36"/>
      <c r="C279" s="36"/>
      <c r="D279" s="33"/>
      <c r="E279" s="34"/>
      <c r="F279" s="27"/>
      <c r="G279" s="28"/>
      <c r="H279" s="52"/>
      <c r="I279" s="52"/>
      <c r="J279" s="52"/>
      <c r="K279" s="35"/>
      <c r="L279" s="52"/>
      <c r="M279" s="52"/>
      <c r="N279" s="52"/>
      <c r="O279" s="35"/>
    </row>
    <row r="280" spans="2:15" x14ac:dyDescent="0.25">
      <c r="H280" s="35"/>
      <c r="I280" s="35"/>
      <c r="J280" s="35"/>
      <c r="K280" s="35"/>
      <c r="L280" s="35"/>
      <c r="M280" s="35"/>
      <c r="N280" s="35"/>
      <c r="O280" s="35"/>
    </row>
    <row r="281" spans="2:15" x14ac:dyDescent="0.25">
      <c r="B281" s="97"/>
      <c r="C281" s="96"/>
      <c r="D281" s="33"/>
      <c r="E281" s="34"/>
      <c r="F281" s="27"/>
      <c r="G281" s="98"/>
      <c r="H281" s="35"/>
      <c r="I281" s="35"/>
      <c r="J281" s="35"/>
      <c r="K281" s="35"/>
      <c r="L281" s="35"/>
      <c r="M281" s="35"/>
      <c r="N281" s="35"/>
      <c r="O281" s="35"/>
    </row>
    <row r="282" spans="2:15" x14ac:dyDescent="0.25">
      <c r="B282" s="97"/>
      <c r="C282" s="96"/>
      <c r="D282" s="33"/>
      <c r="E282" s="34"/>
      <c r="F282" s="27"/>
      <c r="G282" s="98"/>
      <c r="H282" s="35"/>
      <c r="I282" s="35"/>
      <c r="J282" s="35"/>
      <c r="K282" s="35"/>
      <c r="L282" s="35"/>
      <c r="M282" s="35"/>
      <c r="N282" s="35"/>
      <c r="O282" s="35"/>
    </row>
    <row r="283" spans="2:15" s="11" customFormat="1" x14ac:dyDescent="0.25">
      <c r="B283" s="40"/>
      <c r="C283" s="99"/>
      <c r="D283" s="25"/>
      <c r="E283" s="26"/>
      <c r="F283" s="27"/>
      <c r="G283" s="28"/>
      <c r="H283" s="52"/>
      <c r="I283" s="52"/>
      <c r="J283" s="52"/>
      <c r="K283" s="35"/>
      <c r="L283" s="52"/>
      <c r="M283" s="52"/>
      <c r="N283" s="52"/>
      <c r="O283" s="35"/>
    </row>
    <row r="284" spans="2:15" x14ac:dyDescent="0.25">
      <c r="H284" s="35"/>
      <c r="I284" s="35"/>
      <c r="J284" s="35"/>
      <c r="K284" s="35"/>
      <c r="L284" s="35"/>
      <c r="M284" s="35"/>
      <c r="N284" s="35"/>
      <c r="O284" s="35"/>
    </row>
    <row r="285" spans="2:15" x14ac:dyDescent="0.25">
      <c r="H285" s="35"/>
      <c r="I285" s="35"/>
      <c r="J285" s="35"/>
      <c r="K285" s="35"/>
      <c r="L285" s="35"/>
      <c r="M285" s="35"/>
      <c r="N285" s="35"/>
      <c r="O285" s="35"/>
    </row>
    <row r="286" spans="2:15" ht="12.5" x14ac:dyDescent="0.25">
      <c r="C286" s="1"/>
      <c r="E286" s="1"/>
      <c r="F286" s="1"/>
      <c r="G286" s="1"/>
      <c r="H286" s="35"/>
      <c r="I286" s="35"/>
      <c r="J286" s="35"/>
      <c r="K286" s="35"/>
      <c r="L286" s="35"/>
      <c r="M286" s="35"/>
      <c r="N286" s="35"/>
      <c r="O286" s="35"/>
    </row>
    <row r="287" spans="2:15" ht="12.5" x14ac:dyDescent="0.25">
      <c r="C287" s="1"/>
      <c r="E287" s="1"/>
      <c r="F287" s="1"/>
      <c r="G287" s="1"/>
      <c r="H287" s="35"/>
      <c r="I287" s="35"/>
      <c r="J287" s="35"/>
      <c r="K287" s="35"/>
      <c r="L287" s="35"/>
      <c r="M287" s="35"/>
      <c r="N287" s="35"/>
      <c r="O287" s="35"/>
    </row>
    <row r="288" spans="2:15" ht="14" x14ac:dyDescent="0.25">
      <c r="C288" s="1"/>
      <c r="E288" s="1"/>
      <c r="F288" s="1"/>
      <c r="G288" s="1"/>
      <c r="H288" s="35"/>
      <c r="I288" s="35"/>
      <c r="J288" s="35"/>
      <c r="K288" s="100"/>
      <c r="L288" s="35"/>
      <c r="M288" s="35"/>
      <c r="N288" s="35"/>
      <c r="O288" s="35"/>
    </row>
    <row r="289" spans="3:15" ht="12.5" x14ac:dyDescent="0.25">
      <c r="C289" s="1"/>
      <c r="E289" s="1"/>
      <c r="F289" s="1"/>
      <c r="G289" s="1"/>
      <c r="H289" s="35"/>
      <c r="I289" s="35"/>
      <c r="J289" s="35"/>
      <c r="K289" s="35"/>
      <c r="L289" s="35"/>
      <c r="M289" s="35"/>
      <c r="N289" s="35"/>
      <c r="O289" s="35"/>
    </row>
    <row r="290" spans="3:15" ht="12.5" x14ac:dyDescent="0.25">
      <c r="C290" s="1"/>
      <c r="E290" s="1"/>
      <c r="F290" s="1"/>
      <c r="G290" s="1"/>
      <c r="H290" s="35"/>
      <c r="I290" s="35"/>
      <c r="J290" s="35"/>
      <c r="K290" s="35"/>
      <c r="L290" s="35"/>
      <c r="M290" s="35"/>
      <c r="N290" s="35"/>
      <c r="O290" s="35"/>
    </row>
    <row r="291" spans="3:15" ht="12.5" x14ac:dyDescent="0.25">
      <c r="C291" s="1"/>
      <c r="E291" s="1"/>
      <c r="F291" s="1"/>
      <c r="G291" s="1"/>
      <c r="H291" s="35"/>
      <c r="I291" s="35"/>
      <c r="J291" s="35"/>
      <c r="K291" s="35"/>
      <c r="L291" s="35"/>
      <c r="M291" s="35"/>
      <c r="N291" s="35"/>
      <c r="O291" s="35"/>
    </row>
    <row r="292" spans="3:15" ht="12.5" x14ac:dyDescent="0.25">
      <c r="C292" s="1"/>
      <c r="E292" s="1"/>
      <c r="F292" s="1"/>
      <c r="G292" s="1"/>
      <c r="H292" s="35"/>
      <c r="I292" s="35"/>
      <c r="J292" s="35"/>
      <c r="K292" s="35"/>
      <c r="L292" s="35"/>
      <c r="M292" s="35"/>
      <c r="N292" s="35"/>
      <c r="O292" s="35"/>
    </row>
    <row r="293" spans="3:15" ht="12.5" x14ac:dyDescent="0.25">
      <c r="C293" s="1"/>
      <c r="E293" s="1"/>
      <c r="F293" s="1"/>
      <c r="G293" s="1"/>
      <c r="H293" s="35"/>
      <c r="I293" s="35"/>
      <c r="J293" s="35"/>
      <c r="K293" s="35"/>
      <c r="L293" s="35"/>
      <c r="M293" s="35"/>
      <c r="N293" s="35"/>
      <c r="O293" s="35"/>
    </row>
    <row r="294" spans="3:15" ht="12.5" x14ac:dyDescent="0.25">
      <c r="C294" s="1"/>
      <c r="E294" s="1"/>
      <c r="F294" s="1"/>
      <c r="G294" s="1"/>
      <c r="H294" s="35"/>
      <c r="I294" s="35"/>
      <c r="J294" s="35"/>
      <c r="K294" s="35"/>
      <c r="L294" s="35"/>
      <c r="M294" s="35"/>
      <c r="N294" s="35"/>
      <c r="O294" s="35"/>
    </row>
    <row r="295" spans="3:15" ht="12.5" x14ac:dyDescent="0.25">
      <c r="C295" s="1"/>
      <c r="E295" s="1"/>
      <c r="F295" s="1"/>
      <c r="G295" s="1"/>
      <c r="H295" s="35"/>
      <c r="I295" s="35"/>
      <c r="J295" s="35"/>
      <c r="K295" s="35"/>
      <c r="L295" s="35"/>
      <c r="M295" s="35"/>
      <c r="N295" s="35"/>
      <c r="O295" s="35"/>
    </row>
    <row r="296" spans="3:15" ht="12.5" x14ac:dyDescent="0.25">
      <c r="C296" s="1"/>
      <c r="E296" s="1"/>
      <c r="F296" s="1"/>
      <c r="G296" s="1"/>
      <c r="H296" s="35"/>
      <c r="I296" s="35"/>
      <c r="J296" s="35"/>
      <c r="K296" s="35"/>
      <c r="L296" s="35"/>
      <c r="M296" s="35"/>
      <c r="N296" s="35"/>
      <c r="O296" s="35"/>
    </row>
    <row r="297" spans="3:15" ht="12.5" x14ac:dyDescent="0.25">
      <c r="C297" s="1"/>
      <c r="E297" s="1"/>
      <c r="F297" s="1"/>
      <c r="G297" s="1"/>
      <c r="H297" s="35"/>
      <c r="I297" s="35"/>
      <c r="J297" s="35"/>
      <c r="K297" s="35"/>
      <c r="L297" s="35"/>
      <c r="M297" s="35"/>
      <c r="N297" s="35"/>
      <c r="O297" s="35"/>
    </row>
    <row r="298" spans="3:15" ht="12.5" x14ac:dyDescent="0.25">
      <c r="C298" s="1"/>
      <c r="E298" s="1"/>
      <c r="F298" s="1"/>
      <c r="G298" s="1"/>
      <c r="H298" s="35"/>
      <c r="I298" s="35"/>
      <c r="J298" s="35"/>
      <c r="K298" s="35"/>
      <c r="L298" s="35"/>
      <c r="M298" s="35"/>
      <c r="N298" s="35"/>
      <c r="O298" s="35"/>
    </row>
    <row r="299" spans="3:15" ht="12.5" x14ac:dyDescent="0.25">
      <c r="C299" s="1"/>
      <c r="E299" s="1"/>
      <c r="F299" s="1"/>
      <c r="G299" s="1"/>
      <c r="H299" s="35"/>
      <c r="I299" s="35"/>
      <c r="J299" s="35"/>
      <c r="K299" s="35"/>
      <c r="L299" s="35"/>
      <c r="M299" s="35"/>
      <c r="N299" s="35"/>
      <c r="O299" s="35"/>
    </row>
    <row r="300" spans="3:15" ht="12.5" x14ac:dyDescent="0.25">
      <c r="C300" s="1"/>
      <c r="E300" s="1"/>
      <c r="F300" s="1"/>
      <c r="G300" s="1"/>
      <c r="H300" s="35"/>
      <c r="I300" s="35"/>
      <c r="J300" s="35"/>
      <c r="K300" s="35"/>
      <c r="L300" s="35"/>
      <c r="M300" s="35"/>
      <c r="N300" s="35"/>
      <c r="O300" s="35"/>
    </row>
    <row r="301" spans="3:15" ht="12.5" x14ac:dyDescent="0.25">
      <c r="C301" s="1"/>
      <c r="E301" s="1"/>
      <c r="F301" s="1"/>
      <c r="G301" s="1"/>
      <c r="H301" s="35"/>
      <c r="I301" s="35"/>
      <c r="J301" s="35"/>
      <c r="K301" s="35"/>
      <c r="L301" s="35"/>
      <c r="M301" s="35"/>
      <c r="N301" s="35"/>
      <c r="O301" s="35"/>
    </row>
    <row r="302" spans="3:15" ht="12.5" x14ac:dyDescent="0.25">
      <c r="C302" s="1"/>
      <c r="E302" s="1"/>
      <c r="F302" s="1"/>
      <c r="G302" s="1"/>
      <c r="H302" s="35"/>
      <c r="I302" s="35"/>
      <c r="J302" s="35"/>
      <c r="K302" s="35"/>
      <c r="L302" s="35"/>
      <c r="M302" s="35"/>
      <c r="N302" s="35"/>
      <c r="O302" s="35"/>
    </row>
    <row r="303" spans="3:15" ht="12.5" x14ac:dyDescent="0.25">
      <c r="C303" s="1"/>
      <c r="E303" s="1"/>
      <c r="F303" s="1"/>
      <c r="G303" s="1"/>
      <c r="H303" s="35"/>
      <c r="I303" s="35"/>
      <c r="J303" s="35"/>
      <c r="K303" s="35"/>
      <c r="L303" s="35"/>
      <c r="M303" s="35"/>
      <c r="N303" s="35"/>
      <c r="O303" s="35"/>
    </row>
    <row r="304" spans="3:15" ht="12.5" x14ac:dyDescent="0.25">
      <c r="C304" s="1"/>
      <c r="E304" s="1"/>
      <c r="F304" s="1"/>
      <c r="G304" s="1"/>
      <c r="H304" s="35"/>
      <c r="I304" s="35"/>
      <c r="J304" s="35"/>
      <c r="K304" s="35"/>
      <c r="L304" s="35"/>
      <c r="M304" s="35"/>
      <c r="N304" s="35"/>
      <c r="O304" s="35"/>
    </row>
    <row r="305" spans="3:15" ht="12.5" x14ac:dyDescent="0.25">
      <c r="C305" s="1"/>
      <c r="E305" s="1"/>
      <c r="F305" s="1"/>
      <c r="G305" s="1"/>
      <c r="H305" s="35"/>
      <c r="I305" s="35"/>
      <c r="J305" s="35"/>
      <c r="K305" s="35"/>
      <c r="L305" s="35"/>
      <c r="M305" s="35"/>
      <c r="N305" s="35"/>
      <c r="O305" s="35"/>
    </row>
    <row r="306" spans="3:15" ht="12.5" x14ac:dyDescent="0.25">
      <c r="C306" s="1"/>
      <c r="E306" s="1"/>
      <c r="F306" s="1"/>
      <c r="G306" s="1"/>
      <c r="H306" s="35"/>
      <c r="I306" s="35"/>
      <c r="J306" s="35"/>
      <c r="K306" s="35"/>
      <c r="L306" s="35"/>
      <c r="M306" s="35"/>
      <c r="N306" s="35"/>
      <c r="O306" s="35"/>
    </row>
    <row r="307" spans="3:15" ht="12.5" x14ac:dyDescent="0.25">
      <c r="C307" s="1"/>
      <c r="E307" s="1"/>
      <c r="F307" s="1"/>
      <c r="G307" s="1"/>
      <c r="H307" s="35"/>
      <c r="I307" s="35"/>
      <c r="J307" s="35"/>
      <c r="K307" s="35"/>
      <c r="L307" s="35"/>
      <c r="M307" s="35"/>
      <c r="N307" s="35"/>
      <c r="O307" s="35"/>
    </row>
    <row r="308" spans="3:15" ht="12.5" x14ac:dyDescent="0.25">
      <c r="C308" s="1"/>
      <c r="E308" s="1"/>
      <c r="F308" s="1"/>
      <c r="G308" s="1"/>
      <c r="H308" s="35"/>
      <c r="I308" s="35"/>
      <c r="J308" s="35"/>
      <c r="K308" s="35"/>
      <c r="L308" s="35"/>
      <c r="M308" s="35"/>
      <c r="N308" s="35"/>
      <c r="O308" s="35"/>
    </row>
    <row r="309" spans="3:15" ht="12.5" x14ac:dyDescent="0.25">
      <c r="C309" s="1"/>
      <c r="E309" s="1"/>
      <c r="F309" s="1"/>
      <c r="G309" s="1"/>
      <c r="H309" s="35"/>
      <c r="I309" s="35"/>
      <c r="J309" s="35"/>
      <c r="K309" s="35"/>
      <c r="L309" s="35"/>
      <c r="M309" s="35"/>
      <c r="N309" s="35"/>
      <c r="O309" s="35"/>
    </row>
    <row r="310" spans="3:15" ht="12.5" x14ac:dyDescent="0.25">
      <c r="C310" s="1"/>
      <c r="E310" s="1"/>
      <c r="F310" s="1"/>
      <c r="G310" s="1"/>
      <c r="H310" s="35"/>
      <c r="I310" s="35"/>
      <c r="J310" s="35"/>
      <c r="K310" s="35"/>
      <c r="L310" s="35"/>
      <c r="M310" s="35"/>
      <c r="N310" s="35"/>
      <c r="O310" s="35"/>
    </row>
    <row r="311" spans="3:15" ht="12.5" x14ac:dyDescent="0.25">
      <c r="C311" s="1"/>
      <c r="E311" s="1"/>
      <c r="F311" s="1"/>
      <c r="G311" s="1"/>
      <c r="H311" s="35"/>
      <c r="I311" s="35"/>
      <c r="J311" s="35"/>
      <c r="K311" s="35"/>
      <c r="L311" s="35"/>
      <c r="M311" s="35"/>
      <c r="N311" s="35"/>
      <c r="O311" s="35"/>
    </row>
    <row r="312" spans="3:15" ht="12.5" x14ac:dyDescent="0.25">
      <c r="C312" s="1"/>
      <c r="E312" s="1"/>
      <c r="F312" s="1"/>
      <c r="G312" s="1"/>
      <c r="H312" s="35"/>
      <c r="I312" s="35"/>
      <c r="J312" s="35"/>
      <c r="K312" s="35"/>
      <c r="L312" s="35"/>
      <c r="M312" s="35"/>
      <c r="N312" s="35"/>
      <c r="O312" s="35"/>
    </row>
    <row r="313" spans="3:15" ht="12.5" x14ac:dyDescent="0.25">
      <c r="C313" s="1"/>
      <c r="E313" s="1"/>
      <c r="F313" s="1"/>
      <c r="G313" s="1"/>
      <c r="H313" s="35"/>
      <c r="I313" s="35"/>
      <c r="J313" s="35"/>
      <c r="K313" s="35"/>
      <c r="L313" s="35"/>
      <c r="M313" s="35"/>
      <c r="N313" s="35"/>
      <c r="O313" s="35"/>
    </row>
    <row r="314" spans="3:15" ht="12.5" x14ac:dyDescent="0.25">
      <c r="C314" s="1"/>
      <c r="E314" s="1"/>
      <c r="F314" s="1"/>
      <c r="G314" s="1"/>
      <c r="H314" s="35"/>
      <c r="I314" s="35"/>
      <c r="J314" s="35"/>
      <c r="K314" s="35"/>
      <c r="L314" s="35"/>
      <c r="M314" s="35"/>
      <c r="N314" s="35"/>
      <c r="O314" s="35"/>
    </row>
    <row r="315" spans="3:15" ht="12.5" x14ac:dyDescent="0.25">
      <c r="C315" s="1"/>
      <c r="E315" s="1"/>
      <c r="F315" s="1"/>
      <c r="G315" s="1"/>
      <c r="H315" s="35"/>
      <c r="I315" s="35"/>
      <c r="J315" s="35"/>
      <c r="K315" s="35"/>
      <c r="L315" s="35"/>
      <c r="M315" s="35"/>
      <c r="N315" s="35"/>
      <c r="O315" s="35"/>
    </row>
    <row r="316" spans="3:15" ht="12.5" x14ac:dyDescent="0.25">
      <c r="C316" s="1"/>
      <c r="E316" s="1"/>
      <c r="F316" s="1"/>
      <c r="G316" s="1"/>
      <c r="H316" s="35"/>
      <c r="I316" s="35"/>
      <c r="J316" s="35"/>
      <c r="K316" s="35"/>
      <c r="L316" s="35"/>
      <c r="M316" s="35"/>
      <c r="N316" s="35"/>
      <c r="O316" s="35"/>
    </row>
    <row r="317" spans="3:15" ht="12.5" x14ac:dyDescent="0.25">
      <c r="C317" s="1"/>
      <c r="E317" s="1"/>
      <c r="F317" s="1"/>
      <c r="G317" s="1"/>
      <c r="H317" s="35"/>
      <c r="I317" s="35"/>
      <c r="J317" s="35"/>
      <c r="K317" s="35"/>
      <c r="L317" s="35"/>
      <c r="M317" s="35"/>
      <c r="N317" s="35"/>
      <c r="O317" s="35"/>
    </row>
    <row r="318" spans="3:15" ht="12.5" x14ac:dyDescent="0.25">
      <c r="C318" s="1"/>
      <c r="E318" s="1"/>
      <c r="F318" s="1"/>
      <c r="G318" s="1"/>
      <c r="H318" s="35"/>
      <c r="I318" s="35"/>
      <c r="J318" s="35"/>
      <c r="K318" s="35"/>
      <c r="L318" s="35"/>
      <c r="M318" s="35"/>
      <c r="N318" s="35"/>
      <c r="O318" s="35"/>
    </row>
    <row r="319" spans="3:15" ht="12.5" x14ac:dyDescent="0.25">
      <c r="C319" s="1"/>
      <c r="E319" s="1"/>
      <c r="F319" s="1"/>
      <c r="G319" s="1"/>
      <c r="H319" s="35"/>
      <c r="I319" s="35"/>
      <c r="J319" s="35"/>
      <c r="K319" s="35"/>
      <c r="L319" s="35"/>
      <c r="M319" s="35"/>
      <c r="N319" s="35"/>
      <c r="O319" s="35"/>
    </row>
    <row r="320" spans="3:15" ht="12.5" x14ac:dyDescent="0.25">
      <c r="C320" s="1"/>
      <c r="E320" s="1"/>
      <c r="F320" s="1"/>
      <c r="G320" s="1"/>
      <c r="H320" s="35"/>
      <c r="I320" s="35"/>
      <c r="J320" s="35"/>
      <c r="K320" s="35"/>
      <c r="L320" s="35"/>
      <c r="M320" s="35"/>
      <c r="N320" s="35"/>
      <c r="O320" s="35"/>
    </row>
    <row r="321" spans="3:15" ht="12.5" x14ac:dyDescent="0.25">
      <c r="C321" s="1"/>
      <c r="E321" s="1"/>
      <c r="F321" s="1"/>
      <c r="G321" s="1"/>
      <c r="H321" s="35"/>
      <c r="I321" s="35"/>
      <c r="J321" s="35"/>
      <c r="K321" s="35"/>
      <c r="L321" s="35"/>
      <c r="M321" s="35"/>
      <c r="N321" s="35"/>
      <c r="O321" s="35"/>
    </row>
    <row r="322" spans="3:15" ht="12.5" x14ac:dyDescent="0.25">
      <c r="C322" s="1"/>
      <c r="E322" s="1"/>
      <c r="F322" s="1"/>
      <c r="G322" s="1"/>
      <c r="H322" s="35"/>
      <c r="I322" s="35"/>
      <c r="J322" s="35"/>
      <c r="K322" s="35"/>
      <c r="L322" s="35"/>
      <c r="M322" s="35"/>
      <c r="N322" s="35"/>
      <c r="O322" s="35"/>
    </row>
    <row r="323" spans="3:15" ht="12.5" x14ac:dyDescent="0.25">
      <c r="C323" s="1"/>
      <c r="E323" s="1"/>
      <c r="F323" s="1"/>
      <c r="G323" s="1"/>
      <c r="H323" s="35"/>
      <c r="I323" s="35"/>
      <c r="J323" s="35"/>
      <c r="K323" s="35"/>
      <c r="L323" s="35"/>
      <c r="M323" s="35"/>
      <c r="N323" s="35"/>
      <c r="O323" s="35"/>
    </row>
    <row r="324" spans="3:15" ht="12.5" x14ac:dyDescent="0.25">
      <c r="C324" s="1"/>
      <c r="E324" s="1"/>
      <c r="F324" s="1"/>
      <c r="G324" s="1"/>
      <c r="H324" s="35"/>
      <c r="I324" s="35"/>
      <c r="J324" s="35"/>
      <c r="K324" s="35"/>
      <c r="L324" s="35"/>
      <c r="M324" s="35"/>
      <c r="N324" s="35"/>
      <c r="O324" s="35"/>
    </row>
    <row r="325" spans="3:15" ht="12.5" x14ac:dyDescent="0.25">
      <c r="C325" s="1"/>
      <c r="E325" s="1"/>
      <c r="F325" s="1"/>
      <c r="G325" s="1"/>
      <c r="H325" s="35"/>
      <c r="I325" s="35"/>
      <c r="J325" s="35"/>
      <c r="K325" s="35"/>
      <c r="L325" s="35"/>
      <c r="M325" s="35"/>
      <c r="N325" s="35"/>
      <c r="O325" s="35"/>
    </row>
    <row r="326" spans="3:15" ht="12.5" x14ac:dyDescent="0.25">
      <c r="C326" s="1"/>
      <c r="E326" s="1"/>
      <c r="F326" s="1"/>
      <c r="G326" s="1"/>
      <c r="H326" s="35"/>
      <c r="I326" s="35"/>
      <c r="J326" s="35"/>
      <c r="K326" s="35"/>
      <c r="L326" s="35"/>
      <c r="M326" s="35"/>
      <c r="N326" s="35"/>
      <c r="O326" s="35"/>
    </row>
    <row r="327" spans="3:15" ht="12.5" x14ac:dyDescent="0.25">
      <c r="C327" s="1"/>
      <c r="E327" s="1"/>
      <c r="F327" s="1"/>
      <c r="G327" s="1"/>
      <c r="H327" s="35"/>
      <c r="I327" s="35"/>
      <c r="J327" s="35"/>
      <c r="K327" s="35"/>
      <c r="L327" s="35"/>
      <c r="M327" s="35"/>
      <c r="N327" s="35"/>
      <c r="O327" s="35"/>
    </row>
    <row r="328" spans="3:15" ht="12.5" x14ac:dyDescent="0.25">
      <c r="C328" s="1"/>
      <c r="E328" s="1"/>
      <c r="F328" s="1"/>
      <c r="G328" s="1"/>
      <c r="H328" s="35"/>
      <c r="I328" s="35"/>
      <c r="J328" s="35"/>
      <c r="K328" s="35"/>
      <c r="L328" s="35"/>
      <c r="M328" s="35"/>
      <c r="N328" s="35"/>
      <c r="O328" s="35"/>
    </row>
    <row r="329" spans="3:15" ht="12.5" x14ac:dyDescent="0.25">
      <c r="C329" s="1"/>
      <c r="E329" s="1"/>
      <c r="F329" s="1"/>
      <c r="G329" s="1"/>
      <c r="H329" s="35"/>
      <c r="I329" s="35"/>
      <c r="J329" s="35"/>
      <c r="K329" s="35"/>
      <c r="L329" s="35"/>
      <c r="M329" s="35"/>
      <c r="N329" s="35"/>
      <c r="O329" s="35"/>
    </row>
    <row r="330" spans="3:15" ht="12.5" x14ac:dyDescent="0.25">
      <c r="C330" s="1"/>
      <c r="E330" s="1"/>
      <c r="F330" s="1"/>
      <c r="G330" s="1"/>
      <c r="H330" s="35"/>
      <c r="I330" s="35"/>
      <c r="J330" s="35"/>
      <c r="K330" s="35"/>
      <c r="L330" s="35"/>
      <c r="M330" s="35"/>
      <c r="N330" s="35"/>
      <c r="O330" s="35"/>
    </row>
    <row r="331" spans="3:15" ht="12.5" x14ac:dyDescent="0.25">
      <c r="C331" s="1"/>
      <c r="E331" s="1"/>
      <c r="F331" s="1"/>
      <c r="G331" s="1"/>
      <c r="H331" s="35"/>
      <c r="I331" s="35"/>
      <c r="J331" s="35"/>
      <c r="K331" s="35"/>
      <c r="L331" s="35"/>
      <c r="M331" s="35"/>
      <c r="N331" s="35"/>
      <c r="O331" s="35"/>
    </row>
    <row r="332" spans="3:15" ht="12.5" x14ac:dyDescent="0.25">
      <c r="C332" s="1"/>
      <c r="E332" s="1"/>
      <c r="F332" s="1"/>
      <c r="G332" s="1"/>
      <c r="H332" s="35"/>
      <c r="I332" s="35"/>
      <c r="J332" s="35"/>
      <c r="K332" s="35"/>
      <c r="L332" s="35"/>
      <c r="M332" s="35"/>
      <c r="N332" s="35"/>
      <c r="O332" s="35"/>
    </row>
    <row r="333" spans="3:15" ht="12.5" x14ac:dyDescent="0.25">
      <c r="C333" s="1"/>
      <c r="E333" s="1"/>
      <c r="F333" s="1"/>
      <c r="G333" s="1"/>
      <c r="H333" s="35"/>
      <c r="I333" s="35"/>
      <c r="J333" s="35"/>
      <c r="K333" s="35"/>
      <c r="L333" s="35"/>
      <c r="M333" s="35"/>
      <c r="N333" s="35"/>
      <c r="O333" s="35"/>
    </row>
    <row r="334" spans="3:15" ht="12.5" x14ac:dyDescent="0.25">
      <c r="C334" s="1"/>
      <c r="E334" s="1"/>
      <c r="F334" s="1"/>
      <c r="G334" s="1"/>
      <c r="H334" s="35"/>
      <c r="I334" s="35"/>
      <c r="J334" s="35"/>
      <c r="K334" s="35"/>
      <c r="L334" s="35"/>
      <c r="M334" s="35"/>
      <c r="N334" s="35"/>
      <c r="O334" s="35"/>
    </row>
    <row r="335" spans="3:15" ht="12.5" x14ac:dyDescent="0.25">
      <c r="C335" s="1"/>
      <c r="E335" s="1"/>
      <c r="F335" s="1"/>
      <c r="G335" s="1"/>
      <c r="H335" s="35"/>
      <c r="I335" s="35"/>
      <c r="J335" s="35"/>
      <c r="K335" s="35"/>
      <c r="L335" s="35"/>
      <c r="M335" s="35"/>
      <c r="N335" s="35"/>
      <c r="O335" s="35"/>
    </row>
    <row r="336" spans="3:15" ht="12.5" x14ac:dyDescent="0.25">
      <c r="C336" s="1"/>
      <c r="E336" s="1"/>
      <c r="F336" s="1"/>
      <c r="G336" s="1"/>
      <c r="H336" s="35"/>
      <c r="I336" s="35"/>
      <c r="J336" s="35"/>
      <c r="K336" s="35"/>
      <c r="L336" s="35"/>
      <c r="M336" s="35"/>
      <c r="N336" s="35"/>
      <c r="O336" s="35"/>
    </row>
    <row r="337" spans="3:15" ht="12.5" x14ac:dyDescent="0.25">
      <c r="C337" s="1"/>
      <c r="E337" s="1"/>
      <c r="F337" s="1"/>
      <c r="G337" s="1"/>
      <c r="H337" s="35"/>
      <c r="I337" s="35"/>
      <c r="J337" s="35"/>
      <c r="K337" s="35"/>
      <c r="L337" s="35"/>
      <c r="M337" s="35"/>
      <c r="N337" s="35"/>
      <c r="O337" s="35"/>
    </row>
    <row r="338" spans="3:15" ht="12.5" x14ac:dyDescent="0.25">
      <c r="C338" s="1"/>
      <c r="E338" s="1"/>
      <c r="F338" s="1"/>
      <c r="G338" s="1"/>
      <c r="H338" s="35"/>
      <c r="I338" s="35"/>
      <c r="J338" s="35"/>
      <c r="K338" s="35"/>
      <c r="L338" s="35"/>
      <c r="M338" s="35"/>
      <c r="N338" s="35"/>
      <c r="O338" s="35"/>
    </row>
    <row r="339" spans="3:15" ht="12.5" x14ac:dyDescent="0.25">
      <c r="C339" s="1"/>
      <c r="E339" s="1"/>
      <c r="F339" s="1"/>
      <c r="G339" s="1"/>
      <c r="H339" s="35"/>
      <c r="I339" s="35"/>
      <c r="J339" s="35"/>
      <c r="K339" s="35"/>
      <c r="L339" s="35"/>
      <c r="M339" s="35"/>
      <c r="N339" s="35"/>
      <c r="O339" s="35"/>
    </row>
    <row r="340" spans="3:15" ht="12.5" x14ac:dyDescent="0.25">
      <c r="C340" s="1"/>
      <c r="E340" s="1"/>
      <c r="F340" s="1"/>
      <c r="G340" s="1"/>
      <c r="H340" s="35"/>
      <c r="I340" s="35"/>
      <c r="J340" s="35"/>
      <c r="K340" s="35"/>
      <c r="L340" s="35"/>
      <c r="M340" s="35"/>
      <c r="N340" s="35"/>
      <c r="O340" s="35"/>
    </row>
    <row r="341" spans="3:15" ht="12.5" x14ac:dyDescent="0.25">
      <c r="C341" s="1"/>
      <c r="E341" s="1"/>
      <c r="F341" s="1"/>
      <c r="G341" s="1"/>
      <c r="H341" s="35"/>
      <c r="I341" s="35"/>
      <c r="J341" s="35"/>
      <c r="K341" s="35"/>
      <c r="L341" s="35"/>
      <c r="M341" s="35"/>
      <c r="N341" s="35"/>
      <c r="O341" s="35"/>
    </row>
    <row r="342" spans="3:15" ht="12.5" x14ac:dyDescent="0.25">
      <c r="C342" s="1"/>
      <c r="E342" s="1"/>
      <c r="F342" s="1"/>
      <c r="G342" s="1"/>
      <c r="H342" s="35"/>
      <c r="I342" s="35"/>
      <c r="J342" s="35"/>
      <c r="K342" s="35"/>
      <c r="L342" s="35"/>
      <c r="M342" s="35"/>
      <c r="N342" s="35"/>
      <c r="O342" s="35"/>
    </row>
    <row r="343" spans="3:15" ht="12.5" x14ac:dyDescent="0.25">
      <c r="C343" s="1"/>
      <c r="E343" s="1"/>
      <c r="F343" s="1"/>
      <c r="G343" s="1"/>
      <c r="H343" s="35"/>
      <c r="I343" s="35"/>
      <c r="J343" s="35"/>
      <c r="K343" s="35"/>
      <c r="L343" s="35"/>
      <c r="M343" s="35"/>
      <c r="N343" s="35"/>
      <c r="O343" s="35"/>
    </row>
    <row r="344" spans="3:15" ht="12.5" x14ac:dyDescent="0.25">
      <c r="C344" s="1"/>
      <c r="E344" s="1"/>
      <c r="F344" s="1"/>
      <c r="G344" s="1"/>
      <c r="H344" s="35"/>
      <c r="I344" s="35"/>
      <c r="J344" s="35"/>
      <c r="K344" s="35"/>
      <c r="L344" s="35"/>
      <c r="M344" s="35"/>
      <c r="N344" s="35"/>
      <c r="O344" s="35"/>
    </row>
    <row r="345" spans="3:15" ht="12.5" x14ac:dyDescent="0.25">
      <c r="C345" s="1"/>
      <c r="E345" s="1"/>
      <c r="F345" s="1"/>
      <c r="G345" s="1"/>
      <c r="H345" s="35"/>
      <c r="I345" s="35"/>
      <c r="J345" s="35"/>
      <c r="K345" s="35"/>
      <c r="L345" s="35"/>
      <c r="M345" s="35"/>
      <c r="N345" s="35"/>
      <c r="O345" s="35"/>
    </row>
    <row r="346" spans="3:15" ht="12.5" x14ac:dyDescent="0.25">
      <c r="C346" s="1"/>
      <c r="E346" s="1"/>
      <c r="F346" s="1"/>
      <c r="G346" s="1"/>
      <c r="H346" s="35"/>
      <c r="I346" s="35"/>
      <c r="J346" s="35"/>
      <c r="K346" s="35"/>
      <c r="L346" s="35"/>
      <c r="M346" s="35"/>
      <c r="N346" s="35"/>
      <c r="O346" s="35"/>
    </row>
    <row r="347" spans="3:15" ht="12.5" x14ac:dyDescent="0.25">
      <c r="C347" s="1"/>
      <c r="E347" s="1"/>
      <c r="F347" s="1"/>
      <c r="G347" s="1"/>
      <c r="H347" s="35"/>
      <c r="I347" s="35"/>
      <c r="J347" s="35"/>
      <c r="K347" s="35"/>
      <c r="L347" s="35"/>
      <c r="M347" s="35"/>
      <c r="N347" s="35"/>
      <c r="O347" s="35"/>
    </row>
    <row r="348" spans="3:15" ht="12.5" x14ac:dyDescent="0.25">
      <c r="C348" s="1"/>
      <c r="E348" s="1"/>
      <c r="F348" s="1"/>
      <c r="G348" s="1"/>
      <c r="H348" s="35"/>
      <c r="I348" s="35"/>
      <c r="J348" s="35"/>
      <c r="K348" s="35"/>
      <c r="L348" s="35"/>
      <c r="M348" s="35"/>
      <c r="N348" s="35"/>
      <c r="O348" s="35"/>
    </row>
    <row r="349" spans="3:15" ht="12.5" x14ac:dyDescent="0.25">
      <c r="C349" s="1"/>
      <c r="E349" s="1"/>
      <c r="F349" s="1"/>
      <c r="G349" s="1"/>
      <c r="H349" s="35"/>
      <c r="I349" s="35"/>
      <c r="J349" s="35"/>
      <c r="K349" s="35"/>
      <c r="L349" s="35"/>
      <c r="M349" s="35"/>
      <c r="N349" s="35"/>
      <c r="O349" s="35"/>
    </row>
    <row r="350" spans="3:15" ht="12.5" x14ac:dyDescent="0.25">
      <c r="C350" s="1"/>
      <c r="E350" s="1"/>
      <c r="F350" s="1"/>
      <c r="G350" s="1"/>
      <c r="H350" s="35"/>
      <c r="I350" s="35"/>
      <c r="J350" s="35"/>
      <c r="K350" s="35"/>
      <c r="L350" s="35"/>
      <c r="M350" s="35"/>
      <c r="N350" s="35"/>
      <c r="O350" s="35"/>
    </row>
    <row r="351" spans="3:15" ht="12.5" x14ac:dyDescent="0.25">
      <c r="C351" s="1"/>
      <c r="E351" s="1"/>
      <c r="F351" s="1"/>
      <c r="G351" s="1"/>
      <c r="H351" s="35"/>
      <c r="I351" s="35"/>
      <c r="J351" s="35"/>
      <c r="K351" s="35"/>
      <c r="L351" s="35"/>
      <c r="M351" s="35"/>
      <c r="N351" s="35"/>
      <c r="O351" s="35"/>
    </row>
    <row r="352" spans="3:15" ht="12.5" x14ac:dyDescent="0.25">
      <c r="C352" s="1"/>
      <c r="E352" s="1"/>
      <c r="F352" s="1"/>
      <c r="G352" s="1"/>
      <c r="H352" s="35"/>
      <c r="I352" s="35"/>
      <c r="J352" s="35"/>
      <c r="K352" s="35"/>
      <c r="L352" s="35"/>
      <c r="M352" s="35"/>
      <c r="N352" s="35"/>
      <c r="O352" s="35"/>
    </row>
    <row r="353" spans="3:15" ht="12.5" x14ac:dyDescent="0.25">
      <c r="C353" s="1"/>
      <c r="E353" s="1"/>
      <c r="F353" s="1"/>
      <c r="G353" s="1"/>
      <c r="H353" s="35"/>
      <c r="I353" s="35"/>
      <c r="J353" s="35"/>
      <c r="K353" s="35"/>
      <c r="L353" s="35"/>
      <c r="M353" s="35"/>
      <c r="N353" s="35"/>
      <c r="O353" s="35"/>
    </row>
    <row r="354" spans="3:15" ht="12.5" x14ac:dyDescent="0.25">
      <c r="C354" s="1"/>
      <c r="E354" s="1"/>
      <c r="F354" s="1"/>
      <c r="G354" s="1"/>
      <c r="H354" s="35"/>
      <c r="I354" s="35"/>
      <c r="J354" s="35"/>
      <c r="K354" s="35"/>
      <c r="L354" s="35"/>
      <c r="M354" s="35"/>
      <c r="N354" s="35"/>
      <c r="O354" s="35"/>
    </row>
    <row r="355" spans="3:15" ht="12.5" x14ac:dyDescent="0.25">
      <c r="C355" s="1"/>
      <c r="E355" s="1"/>
      <c r="F355" s="1"/>
      <c r="G355" s="1"/>
      <c r="H355" s="35"/>
      <c r="I355" s="35"/>
      <c r="J355" s="35"/>
      <c r="K355" s="35"/>
      <c r="L355" s="35"/>
      <c r="M355" s="35"/>
      <c r="N355" s="35"/>
      <c r="O355" s="35"/>
    </row>
    <row r="356" spans="3:15" ht="12.5" x14ac:dyDescent="0.25">
      <c r="C356" s="1"/>
      <c r="E356" s="1"/>
      <c r="F356" s="1"/>
      <c r="G356" s="1"/>
      <c r="H356" s="35"/>
      <c r="I356" s="35"/>
      <c r="J356" s="35"/>
      <c r="K356" s="35"/>
      <c r="L356" s="35"/>
      <c r="M356" s="35"/>
      <c r="N356" s="35"/>
      <c r="O356" s="35"/>
    </row>
    <row r="357" spans="3:15" ht="12.5" x14ac:dyDescent="0.25">
      <c r="C357" s="1"/>
      <c r="E357" s="1"/>
      <c r="F357" s="1"/>
      <c r="G357" s="1"/>
      <c r="H357" s="35"/>
      <c r="I357" s="35"/>
      <c r="J357" s="35"/>
      <c r="K357" s="35"/>
      <c r="L357" s="35"/>
      <c r="M357" s="35"/>
      <c r="N357" s="35"/>
      <c r="O357" s="35"/>
    </row>
    <row r="358" spans="3:15" ht="12.5" x14ac:dyDescent="0.25">
      <c r="C358" s="1"/>
      <c r="E358" s="1"/>
      <c r="F358" s="1"/>
      <c r="G358" s="1"/>
      <c r="H358" s="35"/>
      <c r="I358" s="35"/>
      <c r="J358" s="35"/>
      <c r="K358" s="35"/>
      <c r="L358" s="35"/>
      <c r="M358" s="35"/>
      <c r="N358" s="35"/>
      <c r="O358" s="35"/>
    </row>
    <row r="359" spans="3:15" ht="12.5" x14ac:dyDescent="0.25">
      <c r="C359" s="1"/>
      <c r="E359" s="1"/>
      <c r="F359" s="1"/>
      <c r="G359" s="1"/>
      <c r="H359" s="35"/>
      <c r="I359" s="35"/>
      <c r="J359" s="35"/>
      <c r="K359" s="35"/>
      <c r="L359" s="35"/>
      <c r="M359" s="35"/>
      <c r="N359" s="35"/>
      <c r="O359" s="35"/>
    </row>
    <row r="360" spans="3:15" ht="12.5" x14ac:dyDescent="0.25">
      <c r="C360" s="1"/>
      <c r="E360" s="1"/>
      <c r="F360" s="1"/>
      <c r="G360" s="1"/>
      <c r="H360" s="35"/>
      <c r="I360" s="35"/>
      <c r="J360" s="35"/>
      <c r="K360" s="35"/>
      <c r="L360" s="35"/>
      <c r="M360" s="35"/>
      <c r="N360" s="35"/>
      <c r="O360" s="35"/>
    </row>
    <row r="361" spans="3:15" ht="12.5" x14ac:dyDescent="0.25">
      <c r="C361" s="1"/>
      <c r="E361" s="1"/>
      <c r="F361" s="1"/>
      <c r="G361" s="1"/>
      <c r="H361" s="35"/>
      <c r="I361" s="35"/>
      <c r="J361" s="35"/>
      <c r="K361" s="35"/>
      <c r="L361" s="35"/>
      <c r="M361" s="35"/>
      <c r="N361" s="35"/>
      <c r="O361" s="35"/>
    </row>
    <row r="362" spans="3:15" ht="12.5" x14ac:dyDescent="0.25">
      <c r="C362" s="1"/>
      <c r="E362" s="1"/>
      <c r="F362" s="1"/>
      <c r="G362" s="1"/>
      <c r="H362" s="35"/>
      <c r="I362" s="35"/>
      <c r="J362" s="35"/>
      <c r="K362" s="35"/>
      <c r="L362" s="35"/>
      <c r="M362" s="35"/>
      <c r="N362" s="35"/>
      <c r="O362" s="35"/>
    </row>
    <row r="363" spans="3:15" ht="12.5" x14ac:dyDescent="0.25">
      <c r="C363" s="1"/>
      <c r="E363" s="1"/>
      <c r="F363" s="1"/>
      <c r="G363" s="1"/>
      <c r="H363" s="35"/>
      <c r="I363" s="35"/>
      <c r="J363" s="35"/>
      <c r="K363" s="35"/>
      <c r="L363" s="35"/>
      <c r="M363" s="35"/>
      <c r="N363" s="35"/>
      <c r="O363" s="35"/>
    </row>
    <row r="364" spans="3:15" ht="12.5" x14ac:dyDescent="0.25">
      <c r="C364" s="1"/>
      <c r="E364" s="1"/>
      <c r="F364" s="1"/>
      <c r="G364" s="1"/>
      <c r="H364" s="35"/>
      <c r="I364" s="35"/>
      <c r="J364" s="35"/>
      <c r="K364" s="35"/>
      <c r="L364" s="35"/>
      <c r="M364" s="35"/>
      <c r="N364" s="35"/>
      <c r="O364" s="35"/>
    </row>
    <row r="365" spans="3:15" ht="12.5" x14ac:dyDescent="0.25">
      <c r="C365" s="1"/>
      <c r="E365" s="1"/>
      <c r="F365" s="1"/>
      <c r="G365" s="1"/>
      <c r="H365" s="35"/>
      <c r="I365" s="35"/>
      <c r="J365" s="35"/>
      <c r="K365" s="35"/>
      <c r="L365" s="35"/>
      <c r="M365" s="35"/>
      <c r="N365" s="35"/>
      <c r="O365" s="35"/>
    </row>
    <row r="366" spans="3:15" ht="12.5" x14ac:dyDescent="0.25">
      <c r="C366" s="1"/>
      <c r="E366" s="1"/>
      <c r="F366" s="1"/>
      <c r="G366" s="1"/>
      <c r="H366" s="35"/>
      <c r="I366" s="35"/>
      <c r="J366" s="35"/>
      <c r="K366" s="35"/>
      <c r="L366" s="35"/>
      <c r="M366" s="35"/>
      <c r="N366" s="35"/>
      <c r="O366" s="35"/>
    </row>
    <row r="367" spans="3:15" ht="12.5" x14ac:dyDescent="0.25">
      <c r="C367" s="1"/>
      <c r="E367" s="1"/>
      <c r="F367" s="1"/>
      <c r="G367" s="1"/>
      <c r="H367" s="35"/>
      <c r="I367" s="35"/>
      <c r="J367" s="35"/>
      <c r="K367" s="35"/>
      <c r="L367" s="35"/>
      <c r="M367" s="35"/>
      <c r="N367" s="35"/>
      <c r="O367" s="35"/>
    </row>
    <row r="368" spans="3:15" ht="12.5" x14ac:dyDescent="0.25">
      <c r="C368" s="1"/>
      <c r="E368" s="1"/>
      <c r="F368" s="1"/>
      <c r="G368" s="1"/>
      <c r="H368" s="35"/>
      <c r="I368" s="35"/>
      <c r="J368" s="35"/>
      <c r="K368" s="35"/>
      <c r="L368" s="35"/>
      <c r="M368" s="35"/>
      <c r="N368" s="35"/>
      <c r="O368" s="35"/>
    </row>
    <row r="369" spans="3:15" ht="12.5" x14ac:dyDescent="0.25">
      <c r="C369" s="1"/>
      <c r="E369" s="1"/>
      <c r="F369" s="1"/>
      <c r="G369" s="1"/>
      <c r="H369" s="35"/>
      <c r="I369" s="35"/>
      <c r="J369" s="35"/>
      <c r="K369" s="35"/>
      <c r="L369" s="35"/>
      <c r="M369" s="35"/>
      <c r="N369" s="35"/>
      <c r="O369" s="35"/>
    </row>
    <row r="370" spans="3:15" ht="12.5" x14ac:dyDescent="0.25">
      <c r="C370" s="1"/>
      <c r="E370" s="1"/>
      <c r="F370" s="1"/>
      <c r="G370" s="1"/>
      <c r="H370" s="35"/>
      <c r="I370" s="35"/>
      <c r="J370" s="35"/>
      <c r="K370" s="35"/>
      <c r="L370" s="35"/>
      <c r="M370" s="35"/>
      <c r="N370" s="35"/>
      <c r="O370" s="35"/>
    </row>
    <row r="371" spans="3:15" ht="12.5" x14ac:dyDescent="0.25">
      <c r="C371" s="1"/>
      <c r="E371" s="1"/>
      <c r="F371" s="1"/>
      <c r="G371" s="1"/>
      <c r="H371" s="35"/>
      <c r="I371" s="35"/>
      <c r="J371" s="35"/>
      <c r="K371" s="35"/>
      <c r="L371" s="35"/>
      <c r="M371" s="35"/>
      <c r="N371" s="35"/>
      <c r="O371" s="35"/>
    </row>
    <row r="372" spans="3:15" ht="12.5" x14ac:dyDescent="0.25">
      <c r="C372" s="1"/>
      <c r="E372" s="1"/>
      <c r="F372" s="1"/>
      <c r="G372" s="1"/>
      <c r="H372" s="35"/>
      <c r="I372" s="35"/>
      <c r="J372" s="35"/>
      <c r="K372" s="35"/>
      <c r="L372" s="35"/>
      <c r="M372" s="35"/>
      <c r="N372" s="35"/>
      <c r="O372" s="35"/>
    </row>
    <row r="373" spans="3:15" ht="12.5" x14ac:dyDescent="0.25">
      <c r="C373" s="1"/>
      <c r="E373" s="1"/>
      <c r="F373" s="1"/>
      <c r="G373" s="1"/>
      <c r="H373" s="35"/>
      <c r="I373" s="35"/>
      <c r="J373" s="35"/>
      <c r="K373" s="35"/>
      <c r="L373" s="35"/>
      <c r="M373" s="35"/>
      <c r="N373" s="35"/>
      <c r="O373" s="35"/>
    </row>
    <row r="374" spans="3:15" ht="12.5" x14ac:dyDescent="0.25">
      <c r="C374" s="1"/>
      <c r="E374" s="1"/>
      <c r="F374" s="1"/>
      <c r="G374" s="1"/>
      <c r="H374" s="35"/>
      <c r="I374" s="35"/>
      <c r="J374" s="35"/>
      <c r="K374" s="35"/>
      <c r="L374" s="35"/>
      <c r="M374" s="35"/>
      <c r="N374" s="35"/>
      <c r="O374" s="35"/>
    </row>
    <row r="375" spans="3:15" ht="12.5" x14ac:dyDescent="0.25">
      <c r="C375" s="1"/>
      <c r="E375" s="1"/>
      <c r="F375" s="1"/>
      <c r="G375" s="1"/>
      <c r="H375" s="35"/>
      <c r="I375" s="35"/>
      <c r="J375" s="35"/>
      <c r="K375" s="35"/>
      <c r="L375" s="35"/>
      <c r="M375" s="35"/>
      <c r="N375" s="35"/>
      <c r="O375" s="35"/>
    </row>
    <row r="376" spans="3:15" ht="12.5" x14ac:dyDescent="0.25">
      <c r="C376" s="1"/>
      <c r="E376" s="1"/>
      <c r="F376" s="1"/>
      <c r="G376" s="1"/>
      <c r="H376" s="35"/>
      <c r="I376" s="35"/>
      <c r="J376" s="35"/>
      <c r="K376" s="35"/>
      <c r="L376" s="35"/>
      <c r="M376" s="35"/>
      <c r="N376" s="35"/>
      <c r="O376" s="35"/>
    </row>
    <row r="377" spans="3:15" ht="12.5" x14ac:dyDescent="0.25">
      <c r="C377" s="1"/>
      <c r="E377" s="1"/>
      <c r="F377" s="1"/>
      <c r="G377" s="1"/>
      <c r="H377" s="35"/>
      <c r="I377" s="35"/>
      <c r="J377" s="35"/>
      <c r="K377" s="35"/>
      <c r="L377" s="35"/>
      <c r="M377" s="35"/>
      <c r="N377" s="35"/>
      <c r="O377" s="35"/>
    </row>
    <row r="378" spans="3:15" ht="12.5" x14ac:dyDescent="0.25">
      <c r="C378" s="1"/>
      <c r="E378" s="1"/>
      <c r="F378" s="1"/>
      <c r="G378" s="1"/>
      <c r="H378" s="35"/>
      <c r="I378" s="35"/>
      <c r="J378" s="35"/>
      <c r="K378" s="35"/>
      <c r="L378" s="35"/>
      <c r="M378" s="35"/>
      <c r="N378" s="35"/>
      <c r="O378" s="35"/>
    </row>
    <row r="379" spans="3:15" ht="12.5" x14ac:dyDescent="0.25">
      <c r="C379" s="1"/>
      <c r="E379" s="1"/>
      <c r="F379" s="1"/>
      <c r="G379" s="1"/>
      <c r="H379" s="35"/>
      <c r="I379" s="35"/>
      <c r="J379" s="35"/>
      <c r="K379" s="35"/>
      <c r="L379" s="35"/>
      <c r="M379" s="35"/>
      <c r="N379" s="35"/>
      <c r="O379" s="35"/>
    </row>
    <row r="380" spans="3:15" ht="12.5" x14ac:dyDescent="0.25">
      <c r="C380" s="1"/>
      <c r="E380" s="1"/>
      <c r="F380" s="1"/>
      <c r="G380" s="1"/>
      <c r="H380" s="35"/>
      <c r="I380" s="35"/>
      <c r="J380" s="35"/>
      <c r="K380" s="35"/>
      <c r="L380" s="35"/>
      <c r="M380" s="35"/>
      <c r="N380" s="35"/>
      <c r="O380" s="35"/>
    </row>
    <row r="381" spans="3:15" ht="12.5" x14ac:dyDescent="0.25">
      <c r="C381" s="1"/>
      <c r="E381" s="1"/>
      <c r="F381" s="1"/>
      <c r="G381" s="1"/>
      <c r="H381" s="35"/>
      <c r="I381" s="35"/>
      <c r="J381" s="35"/>
      <c r="K381" s="35"/>
      <c r="L381" s="35"/>
      <c r="M381" s="35"/>
      <c r="N381" s="35"/>
      <c r="O381" s="35"/>
    </row>
    <row r="382" spans="3:15" ht="12.5" x14ac:dyDescent="0.25">
      <c r="C382" s="1"/>
      <c r="E382" s="1"/>
      <c r="F382" s="1"/>
      <c r="G382" s="1"/>
      <c r="H382" s="35"/>
      <c r="I382" s="35"/>
      <c r="J382" s="35"/>
      <c r="K382" s="35"/>
      <c r="L382" s="35"/>
      <c r="M382" s="35"/>
      <c r="N382" s="35"/>
      <c r="O382" s="35"/>
    </row>
    <row r="383" spans="3:15" ht="12.5" x14ac:dyDescent="0.25">
      <c r="C383" s="1"/>
      <c r="E383" s="1"/>
      <c r="F383" s="1"/>
      <c r="G383" s="1"/>
      <c r="H383" s="35"/>
      <c r="I383" s="35"/>
      <c r="J383" s="35"/>
      <c r="K383" s="35"/>
      <c r="L383" s="35"/>
      <c r="M383" s="35"/>
      <c r="N383" s="35"/>
      <c r="O383" s="35"/>
    </row>
    <row r="384" spans="3:15" ht="12.5" x14ac:dyDescent="0.25">
      <c r="C384" s="1"/>
      <c r="E384" s="1"/>
      <c r="F384" s="1"/>
      <c r="G384" s="1"/>
      <c r="H384" s="35"/>
      <c r="I384" s="35"/>
      <c r="J384" s="35"/>
      <c r="K384" s="35"/>
      <c r="L384" s="35"/>
      <c r="M384" s="35"/>
      <c r="N384" s="35"/>
      <c r="O384" s="35"/>
    </row>
    <row r="385" spans="3:15" ht="12.5" x14ac:dyDescent="0.25">
      <c r="C385" s="1"/>
      <c r="E385" s="1"/>
      <c r="F385" s="1"/>
      <c r="G385" s="1"/>
      <c r="H385" s="35"/>
      <c r="I385" s="35"/>
      <c r="J385" s="35"/>
      <c r="K385" s="35"/>
      <c r="L385" s="35"/>
      <c r="M385" s="35"/>
      <c r="N385" s="35"/>
      <c r="O385" s="35"/>
    </row>
    <row r="386" spans="3:15" ht="12.5" x14ac:dyDescent="0.25">
      <c r="C386" s="1"/>
      <c r="E386" s="1"/>
      <c r="F386" s="1"/>
      <c r="G386" s="1"/>
      <c r="H386" s="35"/>
      <c r="I386" s="35"/>
      <c r="J386" s="35"/>
      <c r="K386" s="35"/>
      <c r="L386" s="35"/>
      <c r="M386" s="35"/>
      <c r="N386" s="35"/>
      <c r="O386" s="35"/>
    </row>
    <row r="387" spans="3:15" ht="12.5" x14ac:dyDescent="0.25">
      <c r="C387" s="1"/>
      <c r="E387" s="1"/>
      <c r="F387" s="1"/>
      <c r="G387" s="1"/>
      <c r="H387" s="35"/>
      <c r="I387" s="35"/>
      <c r="J387" s="35"/>
      <c r="K387" s="35"/>
      <c r="L387" s="35"/>
      <c r="M387" s="35"/>
      <c r="N387" s="35"/>
      <c r="O387" s="35"/>
    </row>
    <row r="388" spans="3:15" ht="12.5" x14ac:dyDescent="0.25">
      <c r="C388" s="1"/>
      <c r="E388" s="1"/>
      <c r="F388" s="1"/>
      <c r="G388" s="1"/>
      <c r="H388" s="35"/>
      <c r="I388" s="35"/>
      <c r="J388" s="35"/>
      <c r="K388" s="35"/>
      <c r="L388" s="35"/>
      <c r="M388" s="35"/>
      <c r="N388" s="35"/>
      <c r="O388" s="35"/>
    </row>
    <row r="389" spans="3:15" ht="12.5" x14ac:dyDescent="0.25">
      <c r="C389" s="1"/>
      <c r="E389" s="1"/>
      <c r="F389" s="1"/>
      <c r="G389" s="1"/>
      <c r="H389" s="35"/>
      <c r="I389" s="35"/>
      <c r="J389" s="35"/>
      <c r="K389" s="35"/>
      <c r="L389" s="35"/>
      <c r="M389" s="35"/>
      <c r="N389" s="35"/>
      <c r="O389" s="35"/>
    </row>
    <row r="390" spans="3:15" ht="12.5" x14ac:dyDescent="0.25">
      <c r="C390" s="1"/>
      <c r="E390" s="1"/>
      <c r="F390" s="1"/>
      <c r="G390" s="1"/>
      <c r="H390" s="35"/>
      <c r="I390" s="35"/>
      <c r="J390" s="35"/>
      <c r="K390" s="35"/>
      <c r="L390" s="35"/>
      <c r="M390" s="35"/>
      <c r="N390" s="35"/>
      <c r="O390" s="35"/>
    </row>
    <row r="391" spans="3:15" ht="12.5" x14ac:dyDescent="0.25">
      <c r="C391" s="1"/>
      <c r="E391" s="1"/>
      <c r="F391" s="1"/>
      <c r="G391" s="1"/>
      <c r="H391" s="35"/>
      <c r="I391" s="35"/>
      <c r="J391" s="35"/>
      <c r="K391" s="35"/>
      <c r="L391" s="35"/>
      <c r="M391" s="35"/>
      <c r="N391" s="35"/>
      <c r="O391" s="35"/>
    </row>
    <row r="392" spans="3:15" ht="12.5" x14ac:dyDescent="0.25">
      <c r="C392" s="1"/>
      <c r="E392" s="1"/>
      <c r="F392" s="1"/>
      <c r="G392" s="1"/>
      <c r="H392" s="35"/>
      <c r="I392" s="35"/>
      <c r="J392" s="35"/>
      <c r="K392" s="35"/>
      <c r="L392" s="35"/>
      <c r="M392" s="35"/>
      <c r="N392" s="35"/>
      <c r="O392" s="35"/>
    </row>
    <row r="393" spans="3:15" ht="12.5" x14ac:dyDescent="0.25">
      <c r="C393" s="1"/>
      <c r="E393" s="1"/>
      <c r="F393" s="1"/>
      <c r="G393" s="1"/>
      <c r="H393" s="35"/>
      <c r="I393" s="35"/>
      <c r="J393" s="35"/>
      <c r="K393" s="35"/>
      <c r="L393" s="35"/>
      <c r="M393" s="35"/>
      <c r="N393" s="35"/>
      <c r="O393" s="35"/>
    </row>
    <row r="394" spans="3:15" ht="12.5" x14ac:dyDescent="0.25">
      <c r="C394" s="1"/>
      <c r="E394" s="1"/>
      <c r="F394" s="1"/>
      <c r="G394" s="1"/>
      <c r="H394" s="35"/>
      <c r="I394" s="35"/>
      <c r="J394" s="35"/>
      <c r="K394" s="35"/>
      <c r="L394" s="35"/>
      <c r="M394" s="35"/>
      <c r="N394" s="35"/>
      <c r="O394" s="35"/>
    </row>
    <row r="395" spans="3:15" ht="12.5" x14ac:dyDescent="0.25">
      <c r="C395" s="1"/>
      <c r="E395" s="1"/>
      <c r="F395" s="1"/>
      <c r="G395" s="1"/>
      <c r="H395" s="35"/>
      <c r="I395" s="35"/>
      <c r="J395" s="35"/>
      <c r="K395" s="35"/>
      <c r="L395" s="35"/>
      <c r="M395" s="35"/>
      <c r="N395" s="35"/>
      <c r="O395" s="35"/>
    </row>
    <row r="396" spans="3:15" ht="12.5" x14ac:dyDescent="0.25">
      <c r="C396" s="1"/>
      <c r="E396" s="1"/>
      <c r="F396" s="1"/>
      <c r="G396" s="1"/>
      <c r="H396" s="35"/>
      <c r="I396" s="35"/>
      <c r="J396" s="35"/>
      <c r="K396" s="35"/>
      <c r="L396" s="35"/>
      <c r="M396" s="35"/>
      <c r="N396" s="35"/>
      <c r="O396" s="35"/>
    </row>
    <row r="397" spans="3:15" ht="12.5" x14ac:dyDescent="0.25">
      <c r="C397" s="1"/>
      <c r="E397" s="1"/>
      <c r="F397" s="1"/>
      <c r="G397" s="1"/>
      <c r="H397" s="35"/>
      <c r="I397" s="35"/>
      <c r="J397" s="35"/>
      <c r="K397" s="35"/>
      <c r="L397" s="35"/>
      <c r="M397" s="35"/>
      <c r="N397" s="35"/>
      <c r="O397" s="35"/>
    </row>
    <row r="398" spans="3:15" ht="12.5" x14ac:dyDescent="0.25">
      <c r="C398" s="1"/>
      <c r="E398" s="1"/>
      <c r="F398" s="1"/>
      <c r="G398" s="1"/>
      <c r="H398" s="35"/>
      <c r="I398" s="35"/>
      <c r="J398" s="35"/>
      <c r="K398" s="35"/>
      <c r="L398" s="35"/>
      <c r="M398" s="35"/>
      <c r="N398" s="35"/>
      <c r="O398" s="35"/>
    </row>
    <row r="399" spans="3:15" ht="12.5" x14ac:dyDescent="0.25">
      <c r="C399" s="1"/>
      <c r="E399" s="1"/>
      <c r="F399" s="1"/>
      <c r="G399" s="1"/>
      <c r="H399" s="35"/>
      <c r="I399" s="35"/>
      <c r="J399" s="35"/>
      <c r="K399" s="35"/>
      <c r="L399" s="35"/>
      <c r="M399" s="35"/>
      <c r="N399" s="35"/>
      <c r="O399" s="35"/>
    </row>
    <row r="400" spans="3:15" ht="12.5" x14ac:dyDescent="0.25">
      <c r="C400" s="1"/>
      <c r="E400" s="1"/>
      <c r="F400" s="1"/>
      <c r="G400" s="1"/>
      <c r="H400" s="35"/>
      <c r="I400" s="35"/>
      <c r="J400" s="35"/>
      <c r="K400" s="35"/>
      <c r="L400" s="35"/>
      <c r="M400" s="35"/>
      <c r="N400" s="35"/>
      <c r="O400" s="35"/>
    </row>
    <row r="401" spans="3:15" ht="12.5" x14ac:dyDescent="0.25">
      <c r="C401" s="1"/>
      <c r="E401" s="1"/>
      <c r="F401" s="1"/>
      <c r="G401" s="1"/>
      <c r="H401" s="35"/>
      <c r="I401" s="35"/>
      <c r="J401" s="35"/>
      <c r="K401" s="35"/>
      <c r="L401" s="35"/>
      <c r="M401" s="35"/>
      <c r="N401" s="35"/>
      <c r="O401" s="35"/>
    </row>
    <row r="402" spans="3:15" ht="12.5" x14ac:dyDescent="0.25">
      <c r="C402" s="1"/>
      <c r="E402" s="1"/>
      <c r="F402" s="1"/>
      <c r="G402" s="1"/>
      <c r="H402" s="35"/>
      <c r="I402" s="35"/>
      <c r="J402" s="35"/>
      <c r="K402" s="35"/>
      <c r="L402" s="35"/>
      <c r="M402" s="35"/>
      <c r="N402" s="35"/>
      <c r="O402" s="35"/>
    </row>
    <row r="403" spans="3:15" ht="12.5" x14ac:dyDescent="0.25">
      <c r="C403" s="1"/>
      <c r="E403" s="1"/>
      <c r="F403" s="1"/>
      <c r="G403" s="1"/>
      <c r="H403" s="35"/>
      <c r="I403" s="35"/>
      <c r="J403" s="35"/>
      <c r="K403" s="35"/>
      <c r="L403" s="35"/>
      <c r="M403" s="35"/>
      <c r="N403" s="35"/>
      <c r="O403" s="35"/>
    </row>
    <row r="404" spans="3:15" ht="12.5" x14ac:dyDescent="0.25">
      <c r="C404" s="1"/>
      <c r="E404" s="1"/>
      <c r="F404" s="1"/>
      <c r="G404" s="1"/>
      <c r="H404" s="35"/>
      <c r="I404" s="35"/>
      <c r="J404" s="35"/>
      <c r="K404" s="35"/>
      <c r="L404" s="35"/>
      <c r="M404" s="35"/>
      <c r="N404" s="35"/>
      <c r="O404" s="35"/>
    </row>
    <row r="405" spans="3:15" ht="12.5" x14ac:dyDescent="0.25">
      <c r="C405" s="1"/>
      <c r="E405" s="1"/>
      <c r="F405" s="1"/>
      <c r="G405" s="1"/>
      <c r="H405" s="35"/>
      <c r="I405" s="35"/>
      <c r="J405" s="35"/>
      <c r="K405" s="35"/>
      <c r="L405" s="35"/>
      <c r="M405" s="35"/>
      <c r="N405" s="35"/>
      <c r="O405" s="35"/>
    </row>
    <row r="406" spans="3:15" ht="12.5" x14ac:dyDescent="0.25">
      <c r="C406" s="1"/>
      <c r="E406" s="1"/>
      <c r="F406" s="1"/>
      <c r="G406" s="1"/>
      <c r="H406" s="35"/>
      <c r="I406" s="35"/>
      <c r="J406" s="35"/>
      <c r="K406" s="35"/>
      <c r="L406" s="35"/>
      <c r="M406" s="35"/>
      <c r="N406" s="35"/>
      <c r="O406" s="35"/>
    </row>
    <row r="407" spans="3:15" ht="12.5" x14ac:dyDescent="0.25">
      <c r="C407" s="1"/>
      <c r="E407" s="1"/>
      <c r="F407" s="1"/>
      <c r="G407" s="1"/>
      <c r="H407" s="35"/>
      <c r="I407" s="35"/>
      <c r="J407" s="35"/>
      <c r="K407" s="35"/>
      <c r="L407" s="35"/>
      <c r="M407" s="35"/>
      <c r="N407" s="35"/>
      <c r="O407" s="35"/>
    </row>
    <row r="408" spans="3:15" ht="12.5" x14ac:dyDescent="0.25">
      <c r="C408" s="1"/>
      <c r="E408" s="1"/>
      <c r="F408" s="1"/>
      <c r="G408" s="1"/>
      <c r="H408" s="35"/>
      <c r="I408" s="35"/>
      <c r="J408" s="35"/>
      <c r="K408" s="35"/>
      <c r="L408" s="35"/>
      <c r="M408" s="35"/>
      <c r="N408" s="35"/>
      <c r="O408" s="35"/>
    </row>
    <row r="409" spans="3:15" ht="12.5" x14ac:dyDescent="0.25">
      <c r="C409" s="1"/>
      <c r="E409" s="1"/>
      <c r="F409" s="1"/>
      <c r="G409" s="1"/>
      <c r="H409" s="35"/>
      <c r="I409" s="35"/>
      <c r="J409" s="35"/>
      <c r="K409" s="35"/>
      <c r="L409" s="35"/>
      <c r="M409" s="35"/>
      <c r="N409" s="35"/>
      <c r="O409" s="35"/>
    </row>
    <row r="410" spans="3:15" ht="12.5" x14ac:dyDescent="0.25">
      <c r="C410" s="1"/>
      <c r="E410" s="1"/>
      <c r="F410" s="1"/>
      <c r="G410" s="1"/>
      <c r="H410" s="35"/>
      <c r="I410" s="35"/>
      <c r="J410" s="35"/>
      <c r="K410" s="35"/>
      <c r="L410" s="35"/>
      <c r="M410" s="35"/>
      <c r="N410" s="35"/>
      <c r="O410" s="35"/>
    </row>
    <row r="411" spans="3:15" ht="12.5" x14ac:dyDescent="0.25">
      <c r="C411" s="1"/>
      <c r="E411" s="1"/>
      <c r="F411" s="1"/>
      <c r="G411" s="1"/>
      <c r="H411" s="35"/>
      <c r="I411" s="35"/>
      <c r="J411" s="35"/>
      <c r="K411" s="35"/>
      <c r="L411" s="35"/>
      <c r="M411" s="35"/>
      <c r="N411" s="35"/>
      <c r="O411" s="35"/>
    </row>
    <row r="412" spans="3:15" ht="12.5" x14ac:dyDescent="0.25">
      <c r="C412" s="1"/>
      <c r="E412" s="1"/>
      <c r="F412" s="1"/>
      <c r="G412" s="1"/>
      <c r="H412" s="35"/>
      <c r="I412" s="35"/>
      <c r="J412" s="35"/>
      <c r="K412" s="35"/>
      <c r="L412" s="35"/>
      <c r="M412" s="35"/>
      <c r="N412" s="35"/>
      <c r="O412" s="35"/>
    </row>
    <row r="413" spans="3:15" ht="12.5" x14ac:dyDescent="0.25">
      <c r="C413" s="1"/>
      <c r="E413" s="1"/>
      <c r="F413" s="1"/>
      <c r="G413" s="1"/>
      <c r="H413" s="35"/>
      <c r="I413" s="35"/>
      <c r="J413" s="35"/>
      <c r="K413" s="35"/>
      <c r="L413" s="35"/>
      <c r="M413" s="35"/>
      <c r="N413" s="35"/>
      <c r="O413" s="35"/>
    </row>
    <row r="414" spans="3:15" ht="12.5" x14ac:dyDescent="0.25">
      <c r="C414" s="1"/>
      <c r="E414" s="1"/>
      <c r="F414" s="1"/>
      <c r="G414" s="1"/>
      <c r="H414" s="35"/>
      <c r="I414" s="35"/>
      <c r="J414" s="35"/>
      <c r="K414" s="35"/>
      <c r="L414" s="35"/>
      <c r="M414" s="35"/>
      <c r="N414" s="35"/>
      <c r="O414" s="35"/>
    </row>
    <row r="415" spans="3:15" ht="12.5" x14ac:dyDescent="0.25">
      <c r="C415" s="1"/>
      <c r="E415" s="1"/>
      <c r="F415" s="1"/>
      <c r="G415" s="1"/>
      <c r="H415" s="35"/>
      <c r="I415" s="35"/>
      <c r="J415" s="35"/>
      <c r="K415" s="35"/>
      <c r="L415" s="35"/>
      <c r="M415" s="35"/>
      <c r="N415" s="35"/>
      <c r="O415" s="35"/>
    </row>
    <row r="416" spans="3:15" ht="12.5" x14ac:dyDescent="0.25">
      <c r="C416" s="1"/>
      <c r="E416" s="1"/>
      <c r="F416" s="1"/>
      <c r="G416" s="1"/>
      <c r="H416" s="35"/>
      <c r="I416" s="35"/>
      <c r="J416" s="35"/>
      <c r="K416" s="35"/>
      <c r="L416" s="35"/>
      <c r="M416" s="35"/>
      <c r="N416" s="35"/>
      <c r="O416" s="35"/>
    </row>
    <row r="417" spans="3:15" ht="12.5" x14ac:dyDescent="0.25">
      <c r="C417" s="1"/>
      <c r="E417" s="1"/>
      <c r="F417" s="1"/>
      <c r="G417" s="1"/>
      <c r="H417" s="35"/>
      <c r="I417" s="35"/>
      <c r="J417" s="35"/>
      <c r="K417" s="35"/>
      <c r="L417" s="35"/>
      <c r="M417" s="35"/>
      <c r="N417" s="35"/>
      <c r="O417" s="35"/>
    </row>
    <row r="418" spans="3:15" ht="12.5" x14ac:dyDescent="0.25">
      <c r="C418" s="1"/>
      <c r="E418" s="1"/>
      <c r="F418" s="1"/>
      <c r="G418" s="1"/>
      <c r="H418" s="35"/>
      <c r="I418" s="35"/>
      <c r="J418" s="35"/>
      <c r="K418" s="35"/>
      <c r="L418" s="35"/>
      <c r="M418" s="35"/>
      <c r="N418" s="35"/>
      <c r="O418" s="35"/>
    </row>
    <row r="419" spans="3:15" ht="12.5" x14ac:dyDescent="0.25">
      <c r="C419" s="1"/>
      <c r="E419" s="1"/>
      <c r="F419" s="1"/>
      <c r="G419" s="1"/>
      <c r="H419" s="35"/>
      <c r="I419" s="35"/>
      <c r="J419" s="35"/>
      <c r="K419" s="35"/>
      <c r="L419" s="35"/>
      <c r="M419" s="35"/>
      <c r="N419" s="35"/>
      <c r="O419" s="35"/>
    </row>
    <row r="420" spans="3:15" ht="12.5" x14ac:dyDescent="0.25">
      <c r="C420" s="1"/>
      <c r="E420" s="1"/>
      <c r="F420" s="1"/>
      <c r="G420" s="1"/>
      <c r="H420" s="35"/>
      <c r="I420" s="35"/>
      <c r="J420" s="35"/>
      <c r="K420" s="35"/>
      <c r="L420" s="35"/>
      <c r="M420" s="35"/>
      <c r="N420" s="35"/>
      <c r="O420" s="35"/>
    </row>
    <row r="421" spans="3:15" ht="12.5" x14ac:dyDescent="0.25">
      <c r="C421" s="1"/>
      <c r="E421" s="1"/>
      <c r="F421" s="1"/>
      <c r="G421" s="1"/>
      <c r="H421" s="35"/>
      <c r="I421" s="35"/>
      <c r="J421" s="35"/>
      <c r="K421" s="35"/>
      <c r="L421" s="35"/>
      <c r="M421" s="35"/>
      <c r="N421" s="35"/>
      <c r="O421" s="35"/>
    </row>
    <row r="422" spans="3:15" ht="12.5" x14ac:dyDescent="0.25">
      <c r="C422" s="1"/>
      <c r="E422" s="1"/>
      <c r="F422" s="1"/>
      <c r="G422" s="1"/>
      <c r="H422" s="35"/>
      <c r="I422" s="35"/>
      <c r="J422" s="35"/>
      <c r="K422" s="35"/>
      <c r="L422" s="35"/>
      <c r="M422" s="35"/>
      <c r="N422" s="35"/>
      <c r="O422" s="35"/>
    </row>
    <row r="423" spans="3:15" ht="12.5" x14ac:dyDescent="0.25">
      <c r="C423" s="1"/>
      <c r="E423" s="1"/>
      <c r="F423" s="1"/>
      <c r="G423" s="1"/>
      <c r="H423" s="35"/>
      <c r="I423" s="35"/>
      <c r="J423" s="35"/>
      <c r="K423" s="35"/>
      <c r="L423" s="35"/>
      <c r="M423" s="35"/>
      <c r="N423" s="35"/>
      <c r="O423" s="35"/>
    </row>
    <row r="424" spans="3:15" ht="12.5" x14ac:dyDescent="0.25">
      <c r="C424" s="1"/>
      <c r="E424" s="1"/>
      <c r="F424" s="1"/>
      <c r="G424" s="1"/>
      <c r="H424" s="35"/>
      <c r="I424" s="35"/>
      <c r="J424" s="35"/>
      <c r="K424" s="35"/>
      <c r="L424" s="35"/>
      <c r="M424" s="35"/>
      <c r="N424" s="35"/>
      <c r="O424" s="35"/>
    </row>
    <row r="425" spans="3:15" ht="12.5" x14ac:dyDescent="0.25">
      <c r="C425" s="1"/>
      <c r="E425" s="1"/>
      <c r="F425" s="1"/>
      <c r="G425" s="1"/>
      <c r="H425" s="35"/>
      <c r="I425" s="35"/>
      <c r="J425" s="35"/>
      <c r="K425" s="35"/>
      <c r="L425" s="35"/>
      <c r="M425" s="35"/>
      <c r="N425" s="35"/>
      <c r="O425" s="35"/>
    </row>
    <row r="426" spans="3:15" ht="12.5" x14ac:dyDescent="0.25">
      <c r="C426" s="1"/>
      <c r="E426" s="1"/>
      <c r="F426" s="1"/>
      <c r="G426" s="1"/>
      <c r="H426" s="35"/>
      <c r="I426" s="35"/>
      <c r="J426" s="35"/>
      <c r="K426" s="35"/>
      <c r="L426" s="35"/>
      <c r="M426" s="35"/>
      <c r="N426" s="35"/>
      <c r="O426" s="35"/>
    </row>
    <row r="427" spans="3:15" ht="12.5" x14ac:dyDescent="0.25">
      <c r="C427" s="1"/>
      <c r="E427" s="1"/>
      <c r="F427" s="1"/>
      <c r="G427" s="1"/>
      <c r="H427" s="35"/>
      <c r="I427" s="35"/>
      <c r="J427" s="35"/>
      <c r="K427" s="35"/>
      <c r="L427" s="35"/>
      <c r="M427" s="35"/>
      <c r="N427" s="35"/>
      <c r="O427" s="35"/>
    </row>
    <row r="428" spans="3:15" ht="12.5" x14ac:dyDescent="0.25">
      <c r="C428" s="1"/>
      <c r="E428" s="1"/>
      <c r="F428" s="1"/>
      <c r="G428" s="1"/>
      <c r="H428" s="35"/>
      <c r="I428" s="35"/>
      <c r="J428" s="35"/>
      <c r="K428" s="35"/>
      <c r="L428" s="35"/>
      <c r="M428" s="35"/>
      <c r="N428" s="35"/>
      <c r="O428" s="35"/>
    </row>
    <row r="429" spans="3:15" ht="12.5" x14ac:dyDescent="0.25">
      <c r="C429" s="1"/>
      <c r="E429" s="1"/>
      <c r="F429" s="1"/>
      <c r="G429" s="1"/>
      <c r="H429" s="35"/>
      <c r="I429" s="35"/>
      <c r="J429" s="35"/>
      <c r="K429" s="35"/>
      <c r="L429" s="35"/>
      <c r="M429" s="35"/>
      <c r="N429" s="35"/>
      <c r="O429" s="35"/>
    </row>
    <row r="430" spans="3:15" ht="12.5" x14ac:dyDescent="0.25">
      <c r="C430" s="1"/>
      <c r="E430" s="1"/>
      <c r="F430" s="1"/>
      <c r="G430" s="1"/>
      <c r="H430" s="35"/>
      <c r="I430" s="35"/>
      <c r="J430" s="35"/>
      <c r="K430" s="35"/>
      <c r="L430" s="35"/>
      <c r="M430" s="35"/>
      <c r="N430" s="35"/>
      <c r="O430" s="35"/>
    </row>
    <row r="431" spans="3:15" ht="12.5" x14ac:dyDescent="0.25">
      <c r="C431" s="1"/>
      <c r="E431" s="1"/>
      <c r="F431" s="1"/>
      <c r="G431" s="1"/>
      <c r="H431" s="35"/>
      <c r="I431" s="35"/>
      <c r="J431" s="35"/>
      <c r="K431" s="35"/>
      <c r="L431" s="35"/>
      <c r="M431" s="35"/>
      <c r="N431" s="35"/>
      <c r="O431" s="35"/>
    </row>
    <row r="432" spans="3:15" ht="12.5" x14ac:dyDescent="0.25">
      <c r="C432" s="1"/>
      <c r="E432" s="1"/>
      <c r="F432" s="1"/>
      <c r="G432" s="1"/>
      <c r="H432" s="35"/>
      <c r="I432" s="35"/>
      <c r="J432" s="35"/>
      <c r="K432" s="35"/>
      <c r="L432" s="35"/>
      <c r="M432" s="35"/>
      <c r="N432" s="35"/>
      <c r="O432" s="35"/>
    </row>
    <row r="433" spans="3:15" ht="12.5" x14ac:dyDescent="0.25">
      <c r="C433" s="1"/>
      <c r="E433" s="1"/>
      <c r="F433" s="1"/>
      <c r="G433" s="1"/>
      <c r="H433" s="35"/>
      <c r="I433" s="35"/>
      <c r="J433" s="35"/>
      <c r="K433" s="35"/>
      <c r="L433" s="35"/>
      <c r="M433" s="35"/>
      <c r="N433" s="35"/>
      <c r="O433" s="35"/>
    </row>
    <row r="434" spans="3:15" ht="12.5" x14ac:dyDescent="0.25">
      <c r="C434" s="1"/>
      <c r="E434" s="1"/>
      <c r="F434" s="1"/>
      <c r="G434" s="1"/>
      <c r="H434" s="35"/>
      <c r="I434" s="35"/>
      <c r="J434" s="35"/>
      <c r="K434" s="35"/>
      <c r="L434" s="35"/>
      <c r="M434" s="35"/>
      <c r="N434" s="35"/>
      <c r="O434" s="35"/>
    </row>
    <row r="435" spans="3:15" ht="12.5" x14ac:dyDescent="0.25">
      <c r="C435" s="1"/>
      <c r="E435" s="1"/>
      <c r="F435" s="1"/>
      <c r="G435" s="1"/>
      <c r="H435" s="35"/>
      <c r="I435" s="35"/>
      <c r="J435" s="35"/>
      <c r="K435" s="35"/>
      <c r="L435" s="35"/>
      <c r="M435" s="35"/>
      <c r="N435" s="35"/>
      <c r="O435" s="35"/>
    </row>
    <row r="436" spans="3:15" ht="12.5" x14ac:dyDescent="0.25">
      <c r="C436" s="1"/>
      <c r="E436" s="1"/>
      <c r="F436" s="1"/>
      <c r="G436" s="1"/>
      <c r="H436" s="35"/>
      <c r="I436" s="35"/>
      <c r="J436" s="35"/>
      <c r="K436" s="35"/>
      <c r="L436" s="35"/>
      <c r="M436" s="35"/>
      <c r="N436" s="35"/>
      <c r="O436" s="35"/>
    </row>
    <row r="437" spans="3:15" ht="12.5" x14ac:dyDescent="0.25">
      <c r="C437" s="1"/>
      <c r="E437" s="1"/>
      <c r="F437" s="1"/>
      <c r="G437" s="1"/>
      <c r="H437" s="35"/>
      <c r="I437" s="35"/>
      <c r="J437" s="35"/>
      <c r="K437" s="35"/>
      <c r="L437" s="35"/>
      <c r="M437" s="35"/>
      <c r="N437" s="35"/>
      <c r="O437" s="35"/>
    </row>
    <row r="438" spans="3:15" ht="12.5" x14ac:dyDescent="0.25">
      <c r="C438" s="1"/>
      <c r="E438" s="1"/>
      <c r="F438" s="1"/>
      <c r="G438" s="1"/>
      <c r="H438" s="35"/>
      <c r="I438" s="35"/>
      <c r="J438" s="35"/>
      <c r="K438" s="35"/>
      <c r="L438" s="35"/>
      <c r="M438" s="35"/>
      <c r="N438" s="35"/>
      <c r="O438" s="35"/>
    </row>
    <row r="439" spans="3:15" ht="12.5" x14ac:dyDescent="0.25">
      <c r="C439" s="1"/>
      <c r="E439" s="1"/>
      <c r="F439" s="1"/>
      <c r="G439" s="1"/>
      <c r="H439" s="35"/>
      <c r="I439" s="35"/>
      <c r="J439" s="35"/>
      <c r="K439" s="35"/>
      <c r="L439" s="35"/>
      <c r="M439" s="35"/>
      <c r="N439" s="35"/>
      <c r="O439" s="35"/>
    </row>
    <row r="440" spans="3:15" ht="12.5" x14ac:dyDescent="0.25">
      <c r="C440" s="1"/>
      <c r="E440" s="1"/>
      <c r="F440" s="1"/>
      <c r="G440" s="1"/>
      <c r="H440" s="35"/>
      <c r="I440" s="35"/>
      <c r="J440" s="35"/>
      <c r="K440" s="35"/>
      <c r="L440" s="35"/>
      <c r="M440" s="35"/>
      <c r="N440" s="35"/>
      <c r="O440" s="35"/>
    </row>
    <row r="441" spans="3:15" ht="12.5" x14ac:dyDescent="0.25">
      <c r="C441" s="1"/>
      <c r="E441" s="1"/>
      <c r="F441" s="1"/>
      <c r="G441" s="1"/>
      <c r="H441" s="35"/>
      <c r="I441" s="35"/>
      <c r="J441" s="35"/>
      <c r="K441" s="35"/>
      <c r="L441" s="35"/>
      <c r="M441" s="35"/>
      <c r="N441" s="35"/>
      <c r="O441" s="35"/>
    </row>
    <row r="442" spans="3:15" ht="12.5" x14ac:dyDescent="0.25">
      <c r="C442" s="1"/>
      <c r="E442" s="1"/>
      <c r="F442" s="1"/>
      <c r="G442" s="1"/>
      <c r="H442" s="35"/>
      <c r="I442" s="35"/>
      <c r="J442" s="35"/>
      <c r="K442" s="35"/>
      <c r="L442" s="35"/>
      <c r="M442" s="35"/>
      <c r="N442" s="35"/>
      <c r="O442" s="35"/>
    </row>
    <row r="443" spans="3:15" ht="12.5" x14ac:dyDescent="0.25">
      <c r="C443" s="1"/>
      <c r="E443" s="1"/>
      <c r="F443" s="1"/>
      <c r="G443" s="1"/>
      <c r="H443" s="35"/>
      <c r="I443" s="35"/>
      <c r="J443" s="35"/>
      <c r="K443" s="35"/>
      <c r="L443" s="35"/>
      <c r="M443" s="35"/>
      <c r="N443" s="35"/>
      <c r="O443" s="35"/>
    </row>
    <row r="444" spans="3:15" ht="12.5" x14ac:dyDescent="0.25">
      <c r="C444" s="1"/>
      <c r="E444" s="1"/>
      <c r="F444" s="1"/>
      <c r="G444" s="1"/>
      <c r="H444" s="35"/>
      <c r="I444" s="35"/>
      <c r="J444" s="35"/>
      <c r="K444" s="35"/>
      <c r="L444" s="35"/>
      <c r="M444" s="35"/>
      <c r="N444" s="35"/>
      <c r="O444" s="35"/>
    </row>
    <row r="445" spans="3:15" ht="12.5" x14ac:dyDescent="0.25">
      <c r="C445" s="1"/>
      <c r="E445" s="1"/>
      <c r="F445" s="1"/>
      <c r="G445" s="1"/>
      <c r="H445" s="35"/>
      <c r="I445" s="35"/>
      <c r="J445" s="35"/>
      <c r="K445" s="35"/>
      <c r="L445" s="35"/>
      <c r="M445" s="35"/>
      <c r="N445" s="35"/>
      <c r="O445" s="35"/>
    </row>
    <row r="446" spans="3:15" ht="12.5" x14ac:dyDescent="0.25">
      <c r="C446" s="1"/>
      <c r="E446" s="1"/>
      <c r="F446" s="1"/>
      <c r="G446" s="1"/>
      <c r="H446" s="35"/>
      <c r="I446" s="35"/>
      <c r="J446" s="35"/>
      <c r="K446" s="35"/>
      <c r="L446" s="35"/>
      <c r="M446" s="35"/>
      <c r="N446" s="35"/>
      <c r="O446" s="35"/>
    </row>
    <row r="447" spans="3:15" ht="12.5" x14ac:dyDescent="0.25">
      <c r="C447" s="1"/>
      <c r="E447" s="1"/>
      <c r="F447" s="1"/>
      <c r="G447" s="1"/>
      <c r="H447" s="35"/>
      <c r="I447" s="35"/>
      <c r="J447" s="35"/>
      <c r="K447" s="35"/>
      <c r="L447" s="35"/>
      <c r="M447" s="35"/>
      <c r="N447" s="35"/>
      <c r="O447" s="35"/>
    </row>
    <row r="448" spans="3:15" ht="12.5" x14ac:dyDescent="0.25">
      <c r="C448" s="1"/>
      <c r="E448" s="1"/>
      <c r="F448" s="1"/>
      <c r="G448" s="1"/>
      <c r="H448" s="35"/>
      <c r="I448" s="35"/>
      <c r="J448" s="35"/>
      <c r="K448" s="35"/>
      <c r="L448" s="35"/>
      <c r="M448" s="35"/>
      <c r="N448" s="35"/>
      <c r="O448" s="35"/>
    </row>
    <row r="449" spans="3:15" ht="12.5" x14ac:dyDescent="0.25">
      <c r="C449" s="1"/>
      <c r="E449" s="1"/>
      <c r="F449" s="1"/>
      <c r="G449" s="1"/>
      <c r="H449" s="35"/>
      <c r="I449" s="35"/>
      <c r="J449" s="35"/>
      <c r="K449" s="35"/>
      <c r="L449" s="35"/>
      <c r="M449" s="35"/>
      <c r="N449" s="35"/>
      <c r="O449" s="35"/>
    </row>
    <row r="450" spans="3:15" ht="12.5" x14ac:dyDescent="0.25">
      <c r="C450" s="1"/>
      <c r="E450" s="1"/>
      <c r="F450" s="1"/>
      <c r="G450" s="1"/>
      <c r="H450" s="35"/>
      <c r="I450" s="35"/>
      <c r="J450" s="35"/>
      <c r="K450" s="35"/>
      <c r="L450" s="35"/>
      <c r="M450" s="35"/>
      <c r="N450" s="35"/>
      <c r="O450" s="35"/>
    </row>
    <row r="451" spans="3:15" ht="12.5" x14ac:dyDescent="0.25">
      <c r="C451" s="1"/>
      <c r="E451" s="1"/>
      <c r="F451" s="1"/>
      <c r="G451" s="1"/>
      <c r="H451" s="35"/>
      <c r="I451" s="35"/>
      <c r="J451" s="35"/>
      <c r="K451" s="35"/>
      <c r="L451" s="35"/>
      <c r="M451" s="35"/>
      <c r="N451" s="35"/>
      <c r="O451" s="35"/>
    </row>
    <row r="452" spans="3:15" ht="12.5" x14ac:dyDescent="0.25">
      <c r="C452" s="1"/>
      <c r="E452" s="1"/>
      <c r="F452" s="1"/>
      <c r="G452" s="1"/>
      <c r="H452" s="35"/>
      <c r="I452" s="35"/>
      <c r="J452" s="35"/>
      <c r="K452" s="35"/>
      <c r="L452" s="35"/>
      <c r="M452" s="35"/>
      <c r="N452" s="35"/>
      <c r="O452" s="35"/>
    </row>
    <row r="453" spans="3:15" ht="12.5" x14ac:dyDescent="0.25">
      <c r="C453" s="1"/>
      <c r="E453" s="1"/>
      <c r="F453" s="1"/>
      <c r="G453" s="1"/>
      <c r="H453" s="35"/>
      <c r="I453" s="35"/>
      <c r="J453" s="35"/>
      <c r="K453" s="35"/>
      <c r="L453" s="35"/>
      <c r="M453" s="35"/>
      <c r="N453" s="35"/>
      <c r="O453" s="35"/>
    </row>
    <row r="454" spans="3:15" ht="12.5" x14ac:dyDescent="0.25">
      <c r="C454" s="1"/>
      <c r="E454" s="1"/>
      <c r="F454" s="1"/>
      <c r="G454" s="1"/>
      <c r="H454" s="35"/>
      <c r="I454" s="35"/>
      <c r="J454" s="35"/>
      <c r="K454" s="35"/>
      <c r="L454" s="35"/>
      <c r="M454" s="35"/>
      <c r="N454" s="35"/>
      <c r="O454" s="35"/>
    </row>
    <row r="455" spans="3:15" ht="12.5" x14ac:dyDescent="0.25">
      <c r="C455" s="1"/>
      <c r="E455" s="1"/>
      <c r="F455" s="1"/>
      <c r="G455" s="1"/>
      <c r="H455" s="35"/>
      <c r="I455" s="35"/>
      <c r="J455" s="35"/>
      <c r="K455" s="35"/>
      <c r="L455" s="35"/>
      <c r="M455" s="35"/>
      <c r="N455" s="35"/>
      <c r="O455" s="35"/>
    </row>
    <row r="456" spans="3:15" ht="12.5" x14ac:dyDescent="0.25">
      <c r="C456" s="1"/>
      <c r="E456" s="1"/>
      <c r="F456" s="1"/>
      <c r="G456" s="1"/>
      <c r="H456" s="35"/>
      <c r="I456" s="35"/>
      <c r="J456" s="35"/>
      <c r="K456" s="35"/>
      <c r="L456" s="35"/>
      <c r="M456" s="35"/>
      <c r="N456" s="35"/>
      <c r="O456" s="35"/>
    </row>
    <row r="457" spans="3:15" ht="12.5" x14ac:dyDescent="0.25">
      <c r="C457" s="1"/>
      <c r="E457" s="1"/>
      <c r="F457" s="1"/>
      <c r="G457" s="1"/>
      <c r="H457" s="35"/>
      <c r="I457" s="35"/>
      <c r="J457" s="35"/>
      <c r="K457" s="35"/>
      <c r="L457" s="35"/>
      <c r="M457" s="35"/>
      <c r="N457" s="35"/>
      <c r="O457" s="35"/>
    </row>
    <row r="458" spans="3:15" ht="12.5" x14ac:dyDescent="0.25">
      <c r="C458" s="1"/>
      <c r="E458" s="1"/>
      <c r="F458" s="1"/>
      <c r="G458" s="1"/>
      <c r="H458" s="35"/>
      <c r="I458" s="35"/>
      <c r="J458" s="35"/>
      <c r="K458" s="35"/>
      <c r="L458" s="35"/>
      <c r="M458" s="35"/>
      <c r="N458" s="35"/>
      <c r="O458" s="35"/>
    </row>
    <row r="459" spans="3:15" ht="12.5" x14ac:dyDescent="0.25">
      <c r="C459" s="1"/>
      <c r="E459" s="1"/>
      <c r="F459" s="1"/>
      <c r="G459" s="1"/>
      <c r="H459" s="35"/>
      <c r="I459" s="35"/>
      <c r="J459" s="35"/>
      <c r="K459" s="35"/>
      <c r="L459" s="35"/>
      <c r="M459" s="35"/>
      <c r="N459" s="35"/>
      <c r="O459" s="35"/>
    </row>
    <row r="460" spans="3:15" ht="12.5" x14ac:dyDescent="0.25">
      <c r="C460" s="1"/>
      <c r="E460" s="1"/>
      <c r="F460" s="1"/>
      <c r="G460" s="1"/>
      <c r="H460" s="35"/>
      <c r="I460" s="35"/>
      <c r="J460" s="35"/>
      <c r="K460" s="35"/>
      <c r="L460" s="35"/>
      <c r="M460" s="35"/>
      <c r="N460" s="35"/>
      <c r="O460" s="35"/>
    </row>
    <row r="461" spans="3:15" ht="12.5" x14ac:dyDescent="0.25">
      <c r="C461" s="1"/>
      <c r="E461" s="1"/>
      <c r="F461" s="1"/>
      <c r="G461" s="1"/>
      <c r="H461" s="35"/>
      <c r="I461" s="35"/>
      <c r="J461" s="35"/>
      <c r="K461" s="35"/>
      <c r="L461" s="35"/>
      <c r="M461" s="35"/>
      <c r="N461" s="35"/>
      <c r="O461" s="35"/>
    </row>
    <row r="462" spans="3:15" ht="12.5" x14ac:dyDescent="0.25">
      <c r="C462" s="1"/>
      <c r="E462" s="1"/>
      <c r="F462" s="1"/>
      <c r="G462" s="1"/>
      <c r="H462" s="35"/>
      <c r="I462" s="35"/>
      <c r="J462" s="35"/>
      <c r="K462" s="35"/>
      <c r="L462" s="35"/>
      <c r="M462" s="35"/>
      <c r="N462" s="35"/>
      <c r="O462" s="35"/>
    </row>
    <row r="463" spans="3:15" ht="12.5" x14ac:dyDescent="0.25">
      <c r="C463" s="1"/>
      <c r="E463" s="1"/>
      <c r="F463" s="1"/>
      <c r="G463" s="1"/>
      <c r="H463" s="35"/>
      <c r="I463" s="35"/>
      <c r="J463" s="35"/>
      <c r="K463" s="35"/>
      <c r="L463" s="35"/>
      <c r="M463" s="35"/>
      <c r="N463" s="35"/>
      <c r="O463" s="35"/>
    </row>
    <row r="464" spans="3:15" ht="12.5" x14ac:dyDescent="0.25">
      <c r="C464" s="1"/>
      <c r="E464" s="1"/>
      <c r="F464" s="1"/>
      <c r="G464" s="1"/>
      <c r="H464" s="35"/>
      <c r="I464" s="35"/>
      <c r="J464" s="35"/>
      <c r="K464" s="35"/>
      <c r="L464" s="35"/>
      <c r="M464" s="35"/>
      <c r="N464" s="35"/>
      <c r="O464" s="35"/>
    </row>
    <row r="465" spans="3:15" ht="12.5" x14ac:dyDescent="0.25">
      <c r="C465" s="1"/>
      <c r="E465" s="1"/>
      <c r="F465" s="1"/>
      <c r="G465" s="1"/>
      <c r="H465" s="35"/>
      <c r="I465" s="35"/>
      <c r="J465" s="35"/>
      <c r="K465" s="35"/>
      <c r="L465" s="35"/>
      <c r="M465" s="35"/>
      <c r="N465" s="35"/>
      <c r="O465" s="35"/>
    </row>
    <row r="466" spans="3:15" ht="12.5" x14ac:dyDescent="0.25">
      <c r="C466" s="1"/>
      <c r="E466" s="1"/>
      <c r="F466" s="1"/>
      <c r="G466" s="1"/>
      <c r="H466" s="35"/>
      <c r="I466" s="35"/>
      <c r="J466" s="35"/>
      <c r="K466" s="35"/>
      <c r="L466" s="35"/>
      <c r="M466" s="35"/>
      <c r="N466" s="35"/>
      <c r="O466" s="35"/>
    </row>
    <row r="467" spans="3:15" ht="12.5" x14ac:dyDescent="0.25">
      <c r="C467" s="1"/>
      <c r="E467" s="1"/>
      <c r="F467" s="1"/>
      <c r="G467" s="1"/>
      <c r="H467" s="35"/>
      <c r="I467" s="35"/>
      <c r="J467" s="35"/>
      <c r="K467" s="35"/>
      <c r="L467" s="35"/>
      <c r="M467" s="35"/>
      <c r="N467" s="35"/>
      <c r="O467" s="35"/>
    </row>
    <row r="468" spans="3:15" ht="12.5" x14ac:dyDescent="0.25">
      <c r="C468" s="1"/>
      <c r="E468" s="1"/>
      <c r="F468" s="1"/>
      <c r="G468" s="1"/>
      <c r="H468" s="35"/>
      <c r="I468" s="35"/>
      <c r="J468" s="35"/>
      <c r="K468" s="35"/>
      <c r="L468" s="35"/>
      <c r="M468" s="35"/>
      <c r="N468" s="35"/>
      <c r="O468" s="35"/>
    </row>
    <row r="469" spans="3:15" ht="12.5" x14ac:dyDescent="0.25">
      <c r="C469" s="1"/>
      <c r="E469" s="1"/>
      <c r="F469" s="1"/>
      <c r="G469" s="1"/>
      <c r="H469" s="35"/>
      <c r="I469" s="35"/>
      <c r="J469" s="35"/>
      <c r="K469" s="35"/>
      <c r="L469" s="35"/>
      <c r="M469" s="35"/>
      <c r="N469" s="35"/>
      <c r="O469" s="35"/>
    </row>
    <row r="470" spans="3:15" ht="12.5" x14ac:dyDescent="0.25">
      <c r="C470" s="1"/>
      <c r="E470" s="1"/>
      <c r="F470" s="1"/>
      <c r="G470" s="1"/>
      <c r="H470" s="35"/>
      <c r="I470" s="35"/>
      <c r="J470" s="35"/>
      <c r="K470" s="35"/>
      <c r="L470" s="35"/>
      <c r="M470" s="35"/>
      <c r="N470" s="35"/>
      <c r="O470" s="35"/>
    </row>
    <row r="471" spans="3:15" ht="12.5" x14ac:dyDescent="0.25">
      <c r="C471" s="1"/>
      <c r="E471" s="1"/>
      <c r="F471" s="1"/>
      <c r="G471" s="1"/>
      <c r="H471" s="35"/>
      <c r="I471" s="35"/>
      <c r="J471" s="35"/>
      <c r="K471" s="35"/>
      <c r="L471" s="35"/>
      <c r="M471" s="35"/>
      <c r="N471" s="35"/>
      <c r="O471" s="35"/>
    </row>
    <row r="472" spans="3:15" ht="12.5" x14ac:dyDescent="0.25">
      <c r="C472" s="1"/>
      <c r="E472" s="1"/>
      <c r="F472" s="1"/>
      <c r="G472" s="1"/>
      <c r="H472" s="35"/>
      <c r="I472" s="35"/>
      <c r="J472" s="35"/>
      <c r="K472" s="35"/>
      <c r="L472" s="35"/>
      <c r="M472" s="35"/>
      <c r="N472" s="35"/>
      <c r="O472" s="35"/>
    </row>
    <row r="473" spans="3:15" ht="12.5" x14ac:dyDescent="0.25">
      <c r="C473" s="1"/>
      <c r="E473" s="1"/>
      <c r="F473" s="1"/>
      <c r="G473" s="1"/>
      <c r="H473" s="35"/>
      <c r="I473" s="35"/>
      <c r="J473" s="35"/>
      <c r="K473" s="35"/>
      <c r="L473" s="35"/>
      <c r="M473" s="35"/>
      <c r="N473" s="35"/>
      <c r="O473" s="35"/>
    </row>
    <row r="474" spans="3:15" ht="12.5" x14ac:dyDescent="0.25">
      <c r="C474" s="1"/>
      <c r="E474" s="1"/>
      <c r="F474" s="1"/>
      <c r="G474" s="1"/>
      <c r="H474" s="35"/>
      <c r="I474" s="35"/>
      <c r="J474" s="35"/>
      <c r="K474" s="35"/>
      <c r="L474" s="35"/>
      <c r="M474" s="35"/>
      <c r="N474" s="35"/>
      <c r="O474" s="35"/>
    </row>
    <row r="475" spans="3:15" ht="12.5" x14ac:dyDescent="0.25">
      <c r="C475" s="1"/>
      <c r="E475" s="1"/>
      <c r="F475" s="1"/>
      <c r="G475" s="1"/>
      <c r="H475" s="35"/>
      <c r="I475" s="35"/>
      <c r="J475" s="35"/>
      <c r="K475" s="35"/>
      <c r="L475" s="35"/>
      <c r="M475" s="35"/>
      <c r="N475" s="35"/>
      <c r="O475" s="35"/>
    </row>
    <row r="476" spans="3:15" ht="12.5" x14ac:dyDescent="0.25">
      <c r="C476" s="1"/>
      <c r="E476" s="1"/>
      <c r="F476" s="1"/>
      <c r="G476" s="1"/>
      <c r="H476" s="35"/>
      <c r="I476" s="35"/>
      <c r="J476" s="35"/>
      <c r="K476" s="35"/>
      <c r="L476" s="35"/>
      <c r="M476" s="35"/>
      <c r="N476" s="35"/>
      <c r="O476" s="35"/>
    </row>
    <row r="477" spans="3:15" ht="12.5" x14ac:dyDescent="0.25">
      <c r="C477" s="1"/>
      <c r="E477" s="1"/>
      <c r="F477" s="1"/>
      <c r="G477" s="1"/>
      <c r="H477" s="35"/>
      <c r="I477" s="35"/>
      <c r="J477" s="35"/>
      <c r="K477" s="35"/>
      <c r="L477" s="35"/>
      <c r="M477" s="35"/>
      <c r="N477" s="35"/>
      <c r="O477" s="35"/>
    </row>
    <row r="478" spans="3:15" ht="12.5" x14ac:dyDescent="0.25">
      <c r="C478" s="1"/>
      <c r="E478" s="1"/>
      <c r="F478" s="1"/>
      <c r="G478" s="1"/>
      <c r="H478" s="35"/>
      <c r="I478" s="35"/>
      <c r="J478" s="35"/>
      <c r="K478" s="35"/>
      <c r="L478" s="35"/>
      <c r="M478" s="35"/>
      <c r="N478" s="35"/>
      <c r="O478" s="35"/>
    </row>
    <row r="479" spans="3:15" ht="12.5" x14ac:dyDescent="0.25">
      <c r="C479" s="1"/>
      <c r="E479" s="1"/>
      <c r="F479" s="1"/>
      <c r="G479" s="1"/>
      <c r="H479" s="35"/>
      <c r="I479" s="35"/>
      <c r="J479" s="35"/>
      <c r="K479" s="35"/>
      <c r="L479" s="35"/>
      <c r="M479" s="35"/>
      <c r="N479" s="35"/>
      <c r="O479" s="35"/>
    </row>
    <row r="480" spans="3:15" ht="12.5" x14ac:dyDescent="0.25">
      <c r="C480" s="1"/>
      <c r="E480" s="1"/>
      <c r="F480" s="1"/>
      <c r="G480" s="1"/>
      <c r="H480" s="35"/>
      <c r="I480" s="35"/>
      <c r="J480" s="35"/>
      <c r="K480" s="35"/>
      <c r="L480" s="35"/>
      <c r="M480" s="35"/>
      <c r="N480" s="35"/>
      <c r="O480" s="35"/>
    </row>
    <row r="481" spans="3:15" ht="12.5" x14ac:dyDescent="0.25">
      <c r="C481" s="1"/>
      <c r="E481" s="1"/>
      <c r="F481" s="1"/>
      <c r="G481" s="1"/>
      <c r="H481" s="35"/>
      <c r="I481" s="35"/>
      <c r="J481" s="35"/>
      <c r="K481" s="35"/>
      <c r="L481" s="35"/>
      <c r="M481" s="35"/>
      <c r="N481" s="35"/>
      <c r="O481" s="35"/>
    </row>
    <row r="482" spans="3:15" ht="12.5" x14ac:dyDescent="0.25">
      <c r="C482" s="1"/>
      <c r="E482" s="1"/>
      <c r="F482" s="1"/>
      <c r="G482" s="1"/>
      <c r="H482" s="35"/>
      <c r="I482" s="35"/>
      <c r="J482" s="35"/>
      <c r="K482" s="35"/>
      <c r="L482" s="35"/>
      <c r="M482" s="35"/>
      <c r="N482" s="35"/>
      <c r="O482" s="35"/>
    </row>
    <row r="483" spans="3:15" ht="12.5" x14ac:dyDescent="0.25">
      <c r="C483" s="1"/>
      <c r="E483" s="1"/>
      <c r="F483" s="1"/>
      <c r="G483" s="1"/>
      <c r="H483" s="35"/>
      <c r="I483" s="35"/>
      <c r="J483" s="35"/>
      <c r="K483" s="35"/>
      <c r="L483" s="35"/>
      <c r="M483" s="35"/>
      <c r="N483" s="35"/>
      <c r="O483" s="35"/>
    </row>
    <row r="484" spans="3:15" ht="12.5" x14ac:dyDescent="0.25">
      <c r="C484" s="1"/>
      <c r="E484" s="1"/>
      <c r="F484" s="1"/>
      <c r="G484" s="1"/>
      <c r="H484" s="35"/>
      <c r="I484" s="35"/>
      <c r="J484" s="35"/>
      <c r="K484" s="35"/>
      <c r="L484" s="35"/>
      <c r="M484" s="35"/>
      <c r="N484" s="35"/>
      <c r="O484" s="35"/>
    </row>
    <row r="485" spans="3:15" ht="12.5" x14ac:dyDescent="0.25">
      <c r="C485" s="1"/>
      <c r="E485" s="1"/>
      <c r="F485" s="1"/>
      <c r="G485" s="1"/>
      <c r="H485" s="35"/>
      <c r="I485" s="35"/>
      <c r="J485" s="35"/>
      <c r="K485" s="35"/>
      <c r="L485" s="35"/>
      <c r="M485" s="35"/>
      <c r="N485" s="35"/>
      <c r="O485" s="35"/>
    </row>
    <row r="486" spans="3:15" ht="12.5" x14ac:dyDescent="0.25">
      <c r="C486" s="1"/>
      <c r="E486" s="1"/>
      <c r="F486" s="1"/>
      <c r="G486" s="1"/>
      <c r="H486" s="35"/>
      <c r="I486" s="35"/>
      <c r="J486" s="35"/>
      <c r="K486" s="35"/>
      <c r="L486" s="35"/>
      <c r="M486" s="35"/>
      <c r="N486" s="35"/>
      <c r="O486" s="35"/>
    </row>
    <row r="487" spans="3:15" ht="12.5" x14ac:dyDescent="0.25">
      <c r="C487" s="1"/>
      <c r="E487" s="1"/>
      <c r="F487" s="1"/>
      <c r="G487" s="1"/>
      <c r="H487" s="35"/>
      <c r="I487" s="35"/>
      <c r="J487" s="35"/>
      <c r="K487" s="35"/>
      <c r="L487" s="35"/>
      <c r="M487" s="35"/>
      <c r="N487" s="35"/>
      <c r="O487" s="35"/>
    </row>
  </sheetData>
  <autoFilter ref="B3:O266" xr:uid="{43F5B598-3688-4E35-BB11-B347F1E8D516}"/>
  <mergeCells count="4">
    <mergeCell ref="H2:K2"/>
    <mergeCell ref="L2:O2"/>
    <mergeCell ref="B272:D272"/>
    <mergeCell ref="B274:D274"/>
  </mergeCells>
  <conditionalFormatting sqref="A249:A252 A139:A144 A224:A232 A235:A245 A152:A156 A164 A168:A173 A106:A137 A175:A197 A199:A206 A209:A220 A1:A66 A70:A104 A254:A1048576">
    <cfRule type="cellIs" dxfId="22" priority="23" operator="equal">
      <formula>"Remove"</formula>
    </cfRule>
  </conditionalFormatting>
  <conditionalFormatting sqref="A198">
    <cfRule type="cellIs" dxfId="21" priority="22" operator="equal">
      <formula>"Remove"</formula>
    </cfRule>
  </conditionalFormatting>
  <conditionalFormatting sqref="A247">
    <cfRule type="cellIs" dxfId="20" priority="21" operator="equal">
      <formula>"Remove"</formula>
    </cfRule>
  </conditionalFormatting>
  <conditionalFormatting sqref="A248">
    <cfRule type="cellIs" dxfId="19" priority="20" operator="equal">
      <formula>"Remove"</formula>
    </cfRule>
  </conditionalFormatting>
  <conditionalFormatting sqref="A253">
    <cfRule type="cellIs" dxfId="18" priority="19" operator="equal">
      <formula>"Remove"</formula>
    </cfRule>
  </conditionalFormatting>
  <conditionalFormatting sqref="A67:A69">
    <cfRule type="cellIs" dxfId="17" priority="18" operator="equal">
      <formula>"Remove"</formula>
    </cfRule>
  </conditionalFormatting>
  <conditionalFormatting sqref="A138">
    <cfRule type="cellIs" dxfId="16" priority="17" operator="equal">
      <formula>"Remove"</formula>
    </cfRule>
  </conditionalFormatting>
  <conditionalFormatting sqref="A145">
    <cfRule type="cellIs" dxfId="15" priority="15" operator="equal">
      <formula>"Remove"</formula>
    </cfRule>
  </conditionalFormatting>
  <conditionalFormatting sqref="A146:A151">
    <cfRule type="cellIs" dxfId="14" priority="16" operator="equal">
      <formula>"Remove"</formula>
    </cfRule>
  </conditionalFormatting>
  <conditionalFormatting sqref="A246">
    <cfRule type="cellIs" dxfId="13" priority="14" operator="equal">
      <formula>"Remove"</formula>
    </cfRule>
  </conditionalFormatting>
  <conditionalFormatting sqref="A174">
    <cfRule type="cellIs" dxfId="12" priority="13" operator="equal">
      <formula>"Remove"</formula>
    </cfRule>
  </conditionalFormatting>
  <conditionalFormatting sqref="A234">
    <cfRule type="cellIs" dxfId="11" priority="12" operator="equal">
      <formula>"Remove"</formula>
    </cfRule>
  </conditionalFormatting>
  <conditionalFormatting sqref="A180">
    <cfRule type="cellIs" dxfId="10" priority="11" operator="equal">
      <formula>"Remove"</formula>
    </cfRule>
  </conditionalFormatting>
  <conditionalFormatting sqref="A207">
    <cfRule type="cellIs" dxfId="9" priority="9" operator="equal">
      <formula>"Remove"</formula>
    </cfRule>
  </conditionalFormatting>
  <conditionalFormatting sqref="A208">
    <cfRule type="cellIs" dxfId="8" priority="10" operator="equal">
      <formula>"Remove"</formula>
    </cfRule>
  </conditionalFormatting>
  <conditionalFormatting sqref="A233">
    <cfRule type="cellIs" dxfId="7" priority="5" operator="equal">
      <formula>"Remove"</formula>
    </cfRule>
  </conditionalFormatting>
  <conditionalFormatting sqref="A222">
    <cfRule type="cellIs" dxfId="6" priority="7" operator="equal">
      <formula>"Remove"</formula>
    </cfRule>
  </conditionalFormatting>
  <conditionalFormatting sqref="A223">
    <cfRule type="cellIs" dxfId="5" priority="8" operator="equal">
      <formula>"Remove"</formula>
    </cfRule>
  </conditionalFormatting>
  <conditionalFormatting sqref="A221">
    <cfRule type="cellIs" dxfId="4" priority="6" operator="equal">
      <formula>"Remove"</formula>
    </cfRule>
  </conditionalFormatting>
  <conditionalFormatting sqref="A105">
    <cfRule type="cellIs" dxfId="3" priority="4" operator="equal">
      <formula>"Remove"</formula>
    </cfRule>
  </conditionalFormatting>
  <conditionalFormatting sqref="A157">
    <cfRule type="cellIs" dxfId="2" priority="3" operator="equal">
      <formula>"Remove"</formula>
    </cfRule>
  </conditionalFormatting>
  <conditionalFormatting sqref="A165:A167">
    <cfRule type="cellIs" dxfId="1" priority="2" operator="equal">
      <formula>"Remove"</formula>
    </cfRule>
  </conditionalFormatting>
  <conditionalFormatting sqref="A158:A167">
    <cfRule type="cellIs" dxfId="0" priority="1" operator="equal">
      <formula>"Remove"</formula>
    </cfRule>
  </conditionalFormatting>
  <printOptions horizontalCentered="1"/>
  <pageMargins left="0.25" right="0.25" top="0.75" bottom="0.75" header="0.3" footer="0.3"/>
  <pageSetup scale="54" fitToHeight="0" orientation="landscape" blackAndWhite="1" r:id="rId1"/>
  <headerFooter alignWithMargins="0">
    <oddHeader>&amp;C&amp;"Arial,Bold"&amp;14
Summary of ISO Capital Expenditure Forecast - Non-Incentive Projects
&amp;"Arial,Regular"&amp;12($000)&amp;RTO2023 Draft Annual Update
Attachment 4
WP-Schedule 16-Summary of ISO Cap Exp Forecast Non-Inc Projects 
Page &amp;P of &amp;N</oddHeader>
    <oddFooter xml:space="preserve">&amp;R
</oddFooter>
  </headerFooter>
  <customProperties>
    <customPr name="_pios_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9" ma:contentTypeDescription="Create a new document." ma:contentTypeScope="" ma:versionID="db03ba4940e3a553914637ff95b94fb8">
  <xsd:schema xmlns:xsd="http://www.w3.org/2001/XMLSchema" xmlns:xs="http://www.w3.org/2001/XMLSchema" xmlns:p="http://schemas.microsoft.com/office/2006/metadata/properties" xmlns:ns2="afa18e8f-ebf2-4add-8c07-5fe7df620b1e" xmlns:ns3="8b53dea2-0b53-4bb6-a2b4-50a02dbb388d" targetNamespace="http://schemas.microsoft.com/office/2006/metadata/properties" ma:root="true" ma:fieldsID="a258de9c2c3022a10893d5f710586764" ns2:_="" ns3:_="">
    <xsd:import namespace="afa18e8f-ebf2-4add-8c07-5fe7df620b1e"/>
    <xsd:import namespace="8b53dea2-0b53-4bb6-a2b4-50a02dbb388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79EB52-CA57-4120-9409-C71971F0A14C}">
  <ds:schemaRefs>
    <ds:schemaRef ds:uri="http://schemas.microsoft.com/sharepoint/v3/contenttype/forms"/>
  </ds:schemaRefs>
</ds:datastoreItem>
</file>

<file path=customXml/itemProps2.xml><?xml version="1.0" encoding="utf-8"?>
<ds:datastoreItem xmlns:ds="http://schemas.openxmlformats.org/officeDocument/2006/customXml" ds:itemID="{F7645963-209E-48CC-B0ED-021307812F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FE485D-D68F-49CC-831A-B65752713880}">
  <ds:schemaRefs>
    <ds:schemaRef ds:uri="http://schemas.microsoft.com/office/2006/metadata/properties"/>
    <ds:schemaRef ds:uri="afa18e8f-ebf2-4add-8c07-5fe7df620b1e"/>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8b53dea2-0b53-4bb6-a2b4-50a02dbb388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Herrera</dc:creator>
  <cp:lastModifiedBy>Jee Kim</cp:lastModifiedBy>
  <cp:lastPrinted>2022-05-25T14:49:31Z</cp:lastPrinted>
  <dcterms:created xsi:type="dcterms:W3CDTF">2022-05-12T00:02:49Z</dcterms:created>
  <dcterms:modified xsi:type="dcterms:W3CDTF">2022-06-10T18:44:40Z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0x0101008B95A606AD833B4CAF5492001C3FEC9A</vt:lpwstr>
  </property>
</Properties>
</file>