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2023 FERC Rate Case TO2023\12-Dec 1 Annual Informational Update\Workpapers\"/>
    </mc:Choice>
  </mc:AlternateContent>
  <xr:revisionPtr revIDLastSave="0" documentId="13_ncr:1_{4E00217F-8123-4FD8-ADA4-ED2BFFD628C9}" xr6:coauthVersionLast="46" xr6:coauthVersionMax="46" xr10:uidLastSave="{00000000-0000-0000-0000-000000000000}"/>
  <bookViews>
    <workbookView xWindow="28680" yWindow="-120" windowWidth="29040" windowHeight="15840" xr2:uid="{00000000-000D-0000-FFFF-FFFF00000000}"/>
  </bookViews>
  <sheets>
    <sheet name="WP Schedule 10 FERC CWIP" sheetId="1" r:id="rId1"/>
  </sheets>
  <definedNames>
    <definedName name="_1_2005_Cap_Labor_Cost_by_Union_Code" localSheetId="0">#REF!</definedName>
    <definedName name="_1_2005_Cap_Labor_Cost_by_Union_Code">#REF!</definedName>
    <definedName name="_2_2005_YTD_from_BPRS" localSheetId="0">#REF!</definedName>
    <definedName name="_2_2005_YTD_from_BPRS">#REF!</definedName>
    <definedName name="_xlnm._FilterDatabase" localSheetId="0">'WP Schedule 10 FERC CWIP'!$A$2:$AD$70</definedName>
    <definedName name="Cost" localSheetId="0">#REF!</definedName>
    <definedName name="Cost">#REF!</definedName>
    <definedName name="Data_put" localSheetId="0">#REF!</definedName>
    <definedName name="Data_put">#REF!</definedName>
    <definedName name="Final___5_yr_TDBU_Capital_Budget" localSheetId="0">#REF!</definedName>
    <definedName name="Final___5_yr_TDBU_Capital_Budget">#REF!</definedName>
    <definedName name="Meters" localSheetId="0">#REF!</definedName>
    <definedName name="Meters">#REF!</definedName>
    <definedName name="_xlnm.Print_Area" localSheetId="0">'WP Schedule 10 FERC CWIP'!$A$2:$AD$74</definedName>
    <definedName name="_xlnm.Print_Titles" localSheetId="0">'WP Schedule 10 FERC CWIP'!$A:$B,'WP Schedule 10 FERC CWIP'!$1:$3</definedName>
    <definedName name="Z_19F94B42_78B7_4BB6_996A_D9DB2D708A10_.wvu.FilterData" localSheetId="0" hidden="1">'WP Schedule 10 FERC CWIP'!$A$2:$AD$75</definedName>
    <definedName name="Z_45F360A8_2852_4E64_B257_578F69E8DF19_.wvu.FilterData" localSheetId="0" hidden="1">'WP Schedule 10 FERC CWIP'!$A$2:$AD$75</definedName>
    <definedName name="Z_45F360A8_2852_4E64_B257_578F69E8DF19_.wvu.PrintArea" localSheetId="0" hidden="1">'WP Schedule 10 FERC CWIP'!$A$2:$AD$74</definedName>
    <definedName name="Z_45F360A8_2852_4E64_B257_578F69E8DF19_.wvu.PrintTitles" localSheetId="0" hidden="1">'WP Schedule 10 FERC CWIP'!$A:$B,'WP Schedule 10 FERC CWIP'!$2:$3</definedName>
    <definedName name="Z_5156A980_0B37_486A_BF5E_5D616B5E2702_.wvu.FilterData" localSheetId="0" hidden="1">'WP Schedule 10 FERC CWIP'!$A$2:$AD$75</definedName>
    <definedName name="Z_5156A980_0B37_486A_BF5E_5D616B5E2702_.wvu.PrintArea" localSheetId="0" hidden="1">'WP Schedule 10 FERC CWIP'!$A$2:$AD$74</definedName>
    <definedName name="Z_5156A980_0B37_486A_BF5E_5D616B5E2702_.wvu.PrintTitles" localSheetId="0" hidden="1">'WP Schedule 10 FERC CWIP'!$A:$B,'WP Schedule 10 FERC CWIP'!$2:$3</definedName>
    <definedName name="Z_5C944F9D_5D5D_449C_AAB0_136F999A85C3_.wvu.FilterData" localSheetId="0" hidden="1">'WP Schedule 10 FERC CWIP'!$A$2:$AD$75</definedName>
    <definedName name="Z_5D073E20_0FCB_4439_A63D_6983FDA21BCA_.wvu.FilterData" localSheetId="0" hidden="1">'WP Schedule 10 FERC CWIP'!$A$2:$AD$75</definedName>
    <definedName name="Z_AB609DD8_5078_45DF_BABF_AE4201017FDD_.wvu.FilterData" localSheetId="0" hidden="1">'WP Schedule 10 FERC CWIP'!$A$2:$AD$75</definedName>
    <definedName name="Z_C44F4BC4_655F_49A0_BE4D_949A410B9116_.wvu.Cols" localSheetId="0" hidden="1">'WP Schedule 10 FERC CWIP'!#REF!,'WP Schedule 10 FERC CWIP'!$E:$P,'WP Schedule 10 FERC CWIP'!$R:$AC</definedName>
    <definedName name="Z_C44F4BC4_655F_49A0_BE4D_949A410B9116_.wvu.FilterData" localSheetId="0" hidden="1">'WP Schedule 10 FERC CWIP'!$A$2:$AD$75</definedName>
    <definedName name="Z_C44F4BC4_655F_49A0_BE4D_949A410B9116_.wvu.PrintArea" localSheetId="0" hidden="1">'WP Schedule 10 FERC CWIP'!$A$2:$AD$74</definedName>
    <definedName name="Z_C44F4BC4_655F_49A0_BE4D_949A410B9116_.wvu.PrintTitles" localSheetId="0" hidden="1">'WP Schedule 10 FERC CWIP'!$A:$B,'WP Schedule 10 FERC CWIP'!$2:$3</definedName>
    <definedName name="Z_C44F4BC4_655F_49A0_BE4D_949A410B9116_.wvu.Rows" localSheetId="0" hidden="1">'WP Schedule 10 FERC CWIP'!$36:$72</definedName>
    <definedName name="Z_C55B5EA7_99CA_4617_9F2D_10FB823D14BA_.wvu.FilterData" localSheetId="0" hidden="1">'WP Schedule 10 FERC CWIP'!$A$2:$AD$74</definedName>
    <definedName name="Z_DF31F6FF_C997_4467_881B_CAAA718AFF3B_.wvu.FilterData" localSheetId="0" hidden="1">'WP Schedule 10 FERC CWIP'!$A$2:$AD$75</definedName>
    <definedName name="Z_F4C8F53F_FE0E_49D2_9361_68DDC7DA89AC_.wvu.FilterData" localSheetId="0" hidden="1">'WP Schedule 10 FERC CWIP'!$A$2:$AD$75</definedName>
    <definedName name="Z_F4C8F53F_FE0E_49D2_9361_68DDC7DA89AC_.wvu.PrintArea" localSheetId="0" hidden="1">'WP Schedule 10 FERC CWIP'!$A$2:$AD$74</definedName>
    <definedName name="Z_F4C8F53F_FE0E_49D2_9361_68DDC7DA89AC_.wvu.PrintTitles" localSheetId="0" hidden="1">'WP Schedule 10 FERC CWIP'!$A:$B,'WP Schedule 10 FERC CWIP'!$2:$3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70" i="1" l="1"/>
  <c r="AB70" i="1"/>
  <c r="AA70" i="1"/>
  <c r="Z70" i="1"/>
  <c r="Y70" i="1"/>
  <c r="X70" i="1"/>
  <c r="W70" i="1"/>
  <c r="V70" i="1"/>
  <c r="U70" i="1"/>
  <c r="T70" i="1"/>
  <c r="S70" i="1"/>
  <c r="R70" i="1"/>
  <c r="P70" i="1"/>
  <c r="O70" i="1"/>
  <c r="N70" i="1"/>
  <c r="M70" i="1"/>
  <c r="L70" i="1"/>
  <c r="K70" i="1"/>
  <c r="J70" i="1"/>
  <c r="I70" i="1"/>
  <c r="H70" i="1"/>
  <c r="G70" i="1"/>
  <c r="F70" i="1"/>
  <c r="E70" i="1"/>
  <c r="AD69" i="1"/>
  <c r="Q69" i="1"/>
  <c r="AD68" i="1"/>
  <c r="Q68" i="1"/>
  <c r="AD67" i="1"/>
  <c r="Q67" i="1"/>
  <c r="AD66" i="1"/>
  <c r="Q66" i="1"/>
  <c r="AD65" i="1"/>
  <c r="Q65" i="1"/>
  <c r="AD64" i="1"/>
  <c r="Q64" i="1"/>
  <c r="AC61" i="1"/>
  <c r="AB61" i="1"/>
  <c r="AA61" i="1"/>
  <c r="Z61" i="1"/>
  <c r="Y61" i="1"/>
  <c r="X61" i="1"/>
  <c r="W61" i="1"/>
  <c r="V61" i="1"/>
  <c r="U61" i="1"/>
  <c r="T61" i="1"/>
  <c r="S61" i="1"/>
  <c r="R61" i="1"/>
  <c r="P61" i="1"/>
  <c r="O61" i="1"/>
  <c r="N61" i="1"/>
  <c r="M61" i="1"/>
  <c r="L61" i="1"/>
  <c r="K61" i="1"/>
  <c r="J61" i="1"/>
  <c r="I61" i="1"/>
  <c r="H61" i="1"/>
  <c r="G61" i="1"/>
  <c r="F61" i="1"/>
  <c r="E61" i="1"/>
  <c r="AD60" i="1"/>
  <c r="Q60" i="1"/>
  <c r="AD59" i="1"/>
  <c r="Q59" i="1"/>
  <c r="AD58" i="1"/>
  <c r="Q58" i="1"/>
  <c r="AD57" i="1"/>
  <c r="Q57" i="1"/>
  <c r="AD56" i="1"/>
  <c r="Q56" i="1"/>
  <c r="AD55" i="1"/>
  <c r="Q55" i="1"/>
  <c r="AD54" i="1"/>
  <c r="Q54" i="1"/>
  <c r="AC51" i="1"/>
  <c r="AB51" i="1"/>
  <c r="AA51" i="1"/>
  <c r="Z51" i="1"/>
  <c r="Y51" i="1"/>
  <c r="X51" i="1"/>
  <c r="W51" i="1"/>
  <c r="V51" i="1"/>
  <c r="U51" i="1"/>
  <c r="T51" i="1"/>
  <c r="S51" i="1"/>
  <c r="R51" i="1"/>
  <c r="P51" i="1"/>
  <c r="O51" i="1"/>
  <c r="N51" i="1"/>
  <c r="M51" i="1"/>
  <c r="L51" i="1"/>
  <c r="K51" i="1"/>
  <c r="J51" i="1"/>
  <c r="I51" i="1"/>
  <c r="H51" i="1"/>
  <c r="G51" i="1"/>
  <c r="F51" i="1"/>
  <c r="E51" i="1"/>
  <c r="AD50" i="1"/>
  <c r="Q50" i="1"/>
  <c r="AD49" i="1"/>
  <c r="Q49" i="1"/>
  <c r="AD48" i="1"/>
  <c r="Q48" i="1"/>
  <c r="AD47" i="1"/>
  <c r="Q47" i="1"/>
  <c r="AD46" i="1"/>
  <c r="Q46" i="1"/>
  <c r="AD45" i="1"/>
  <c r="Q45" i="1"/>
  <c r="AD44" i="1"/>
  <c r="Q44" i="1"/>
  <c r="AD43" i="1"/>
  <c r="Q43" i="1"/>
  <c r="AD42" i="1"/>
  <c r="Q42" i="1"/>
  <c r="AD41" i="1"/>
  <c r="Q41" i="1"/>
  <c r="AC38" i="1"/>
  <c r="AB38" i="1"/>
  <c r="AA38" i="1"/>
  <c r="Z38" i="1"/>
  <c r="Y38" i="1"/>
  <c r="X38" i="1"/>
  <c r="W38" i="1"/>
  <c r="V38" i="1"/>
  <c r="U38" i="1"/>
  <c r="T38" i="1"/>
  <c r="S38" i="1"/>
  <c r="R38" i="1"/>
  <c r="P38" i="1"/>
  <c r="O38" i="1"/>
  <c r="N38" i="1"/>
  <c r="M38" i="1"/>
  <c r="L38" i="1"/>
  <c r="K38" i="1"/>
  <c r="J38" i="1"/>
  <c r="I38" i="1"/>
  <c r="H38" i="1"/>
  <c r="G38" i="1"/>
  <c r="F38" i="1"/>
  <c r="E38" i="1"/>
  <c r="AD37" i="1"/>
  <c r="Q37" i="1"/>
  <c r="AC34" i="1"/>
  <c r="AB34" i="1"/>
  <c r="AA34" i="1"/>
  <c r="Z34" i="1"/>
  <c r="Y34" i="1"/>
  <c r="X34" i="1"/>
  <c r="W34" i="1"/>
  <c r="V34" i="1"/>
  <c r="U34" i="1"/>
  <c r="T34" i="1"/>
  <c r="S34" i="1"/>
  <c r="R34" i="1"/>
  <c r="P34" i="1"/>
  <c r="O34" i="1"/>
  <c r="N34" i="1"/>
  <c r="M34" i="1"/>
  <c r="I34" i="1"/>
  <c r="H34" i="1"/>
  <c r="G34" i="1"/>
  <c r="F34" i="1"/>
  <c r="E34" i="1"/>
  <c r="Q33" i="1"/>
  <c r="D33" i="1" s="1"/>
  <c r="AD32" i="1"/>
  <c r="Q32" i="1"/>
  <c r="L31" i="1"/>
  <c r="L34" i="1" s="1"/>
  <c r="K31" i="1"/>
  <c r="K34" i="1" s="1"/>
  <c r="J31" i="1"/>
  <c r="J34" i="1" s="1"/>
  <c r="AD30" i="1"/>
  <c r="Q30" i="1"/>
  <c r="AC27" i="1"/>
  <c r="AB27" i="1"/>
  <c r="AA27" i="1"/>
  <c r="Z27" i="1"/>
  <c r="Y27" i="1"/>
  <c r="X27" i="1"/>
  <c r="W27" i="1"/>
  <c r="V27" i="1"/>
  <c r="U27" i="1"/>
  <c r="T27" i="1"/>
  <c r="S27" i="1"/>
  <c r="R27" i="1"/>
  <c r="P27" i="1"/>
  <c r="O27" i="1"/>
  <c r="N27" i="1"/>
  <c r="M27" i="1"/>
  <c r="L27" i="1"/>
  <c r="K27" i="1"/>
  <c r="J27" i="1"/>
  <c r="I27" i="1"/>
  <c r="H27" i="1"/>
  <c r="G27" i="1"/>
  <c r="F27" i="1"/>
  <c r="E27" i="1"/>
  <c r="AD26" i="1"/>
  <c r="AD27" i="1" s="1"/>
  <c r="Q26" i="1"/>
  <c r="Q27" i="1" s="1"/>
  <c r="AC23" i="1"/>
  <c r="AB23" i="1"/>
  <c r="AA23" i="1"/>
  <c r="Z23" i="1"/>
  <c r="Y23" i="1"/>
  <c r="X23" i="1"/>
  <c r="W23" i="1"/>
  <c r="V23" i="1"/>
  <c r="U23" i="1"/>
  <c r="T23" i="1"/>
  <c r="S23" i="1"/>
  <c r="R23" i="1"/>
  <c r="P23" i="1"/>
  <c r="O23" i="1"/>
  <c r="N23" i="1"/>
  <c r="M23" i="1"/>
  <c r="L23" i="1"/>
  <c r="K23" i="1"/>
  <c r="J23" i="1"/>
  <c r="I23" i="1"/>
  <c r="H23" i="1"/>
  <c r="G23" i="1"/>
  <c r="F23" i="1"/>
  <c r="E23" i="1"/>
  <c r="AD22" i="1"/>
  <c r="AD23" i="1" s="1"/>
  <c r="Q22" i="1"/>
  <c r="Q23" i="1" s="1"/>
  <c r="AC17" i="1"/>
  <c r="AB17" i="1"/>
  <c r="AA17" i="1"/>
  <c r="Z17" i="1"/>
  <c r="Y17" i="1"/>
  <c r="X17" i="1"/>
  <c r="W17" i="1"/>
  <c r="V17" i="1"/>
  <c r="U17" i="1"/>
  <c r="T17" i="1"/>
  <c r="S17" i="1"/>
  <c r="R17" i="1"/>
  <c r="P17" i="1"/>
  <c r="O17" i="1"/>
  <c r="N17" i="1"/>
  <c r="M17" i="1"/>
  <c r="L17" i="1"/>
  <c r="K17" i="1"/>
  <c r="J17" i="1"/>
  <c r="I17" i="1"/>
  <c r="H17" i="1"/>
  <c r="G17" i="1"/>
  <c r="F17" i="1"/>
  <c r="E17" i="1"/>
  <c r="AD16" i="1"/>
  <c r="Q16" i="1"/>
  <c r="AC13" i="1"/>
  <c r="AB13" i="1"/>
  <c r="AA13" i="1"/>
  <c r="Z13" i="1"/>
  <c r="Y13" i="1"/>
  <c r="X13" i="1"/>
  <c r="W13" i="1"/>
  <c r="V13" i="1"/>
  <c r="U13" i="1"/>
  <c r="T13" i="1"/>
  <c r="S13" i="1"/>
  <c r="R13" i="1"/>
  <c r="P13" i="1"/>
  <c r="O13" i="1"/>
  <c r="N13" i="1"/>
  <c r="M13" i="1"/>
  <c r="L13" i="1"/>
  <c r="K13" i="1"/>
  <c r="J13" i="1"/>
  <c r="I13" i="1"/>
  <c r="H13" i="1"/>
  <c r="G13" i="1"/>
  <c r="F13" i="1"/>
  <c r="E13" i="1"/>
  <c r="AD12" i="1"/>
  <c r="Q12" i="1"/>
  <c r="AD11" i="1"/>
  <c r="Q11" i="1"/>
  <c r="AC8" i="1"/>
  <c r="AB8" i="1"/>
  <c r="AA8" i="1"/>
  <c r="Z8" i="1"/>
  <c r="Y8" i="1"/>
  <c r="X8" i="1"/>
  <c r="W8" i="1"/>
  <c r="V8" i="1"/>
  <c r="U8" i="1"/>
  <c r="T8" i="1"/>
  <c r="S8" i="1"/>
  <c r="R8" i="1"/>
  <c r="P8" i="1"/>
  <c r="O8" i="1"/>
  <c r="N8" i="1"/>
  <c r="M8" i="1"/>
  <c r="L8" i="1"/>
  <c r="K8" i="1"/>
  <c r="J8" i="1"/>
  <c r="I8" i="1"/>
  <c r="H8" i="1"/>
  <c r="G8" i="1"/>
  <c r="F8" i="1"/>
  <c r="E8" i="1"/>
  <c r="AD7" i="1"/>
  <c r="Q7" i="1"/>
  <c r="D65" i="1" l="1"/>
  <c r="D67" i="1"/>
  <c r="D69" i="1"/>
  <c r="D37" i="1"/>
  <c r="D59" i="1"/>
  <c r="D47" i="1"/>
  <c r="D54" i="1"/>
  <c r="D55" i="1"/>
  <c r="D56" i="1"/>
  <c r="D11" i="1"/>
  <c r="H19" i="1"/>
  <c r="D12" i="1"/>
  <c r="D30" i="1"/>
  <c r="D32" i="1"/>
  <c r="D42" i="1"/>
  <c r="D46" i="1"/>
  <c r="D57" i="1"/>
  <c r="D58" i="1"/>
  <c r="D60" i="1"/>
  <c r="D64" i="1"/>
  <c r="D50" i="1"/>
  <c r="D68" i="1"/>
  <c r="D44" i="1"/>
  <c r="AD34" i="1"/>
  <c r="Q8" i="1"/>
  <c r="D43" i="1"/>
  <c r="D45" i="1"/>
  <c r="D66" i="1"/>
  <c r="E72" i="1"/>
  <c r="I72" i="1"/>
  <c r="M72" i="1"/>
  <c r="R72" i="1"/>
  <c r="V72" i="1"/>
  <c r="Z72" i="1"/>
  <c r="AD70" i="1"/>
  <c r="L19" i="1"/>
  <c r="P19" i="1"/>
  <c r="AD8" i="1"/>
  <c r="S72" i="1"/>
  <c r="W72" i="1"/>
  <c r="AA72" i="1"/>
  <c r="AD51" i="1"/>
  <c r="D49" i="1"/>
  <c r="X19" i="1"/>
  <c r="T72" i="1"/>
  <c r="X72" i="1"/>
  <c r="D48" i="1"/>
  <c r="AD61" i="1"/>
  <c r="S19" i="1"/>
  <c r="W19" i="1"/>
  <c r="AA19" i="1"/>
  <c r="Q13" i="1"/>
  <c r="Q31" i="1"/>
  <c r="D31" i="1" s="1"/>
  <c r="G19" i="1"/>
  <c r="K19" i="1"/>
  <c r="O19" i="1"/>
  <c r="T19" i="1"/>
  <c r="AB19" i="1"/>
  <c r="AD13" i="1"/>
  <c r="G72" i="1"/>
  <c r="K72" i="1"/>
  <c r="O72" i="1"/>
  <c r="AB72" i="1"/>
  <c r="D41" i="1"/>
  <c r="D16" i="1"/>
  <c r="Q17" i="1"/>
  <c r="H72" i="1"/>
  <c r="L72" i="1"/>
  <c r="P72" i="1"/>
  <c r="AD38" i="1"/>
  <c r="Q51" i="1"/>
  <c r="Q70" i="1"/>
  <c r="F72" i="1"/>
  <c r="J72" i="1"/>
  <c r="N72" i="1"/>
  <c r="Q38" i="1"/>
  <c r="Q61" i="1"/>
  <c r="E19" i="1"/>
  <c r="I19" i="1"/>
  <c r="M19" i="1"/>
  <c r="U19" i="1"/>
  <c r="Y19" i="1"/>
  <c r="AC19" i="1"/>
  <c r="D22" i="1"/>
  <c r="F19" i="1"/>
  <c r="J19" i="1"/>
  <c r="N19" i="1"/>
  <c r="R19" i="1"/>
  <c r="V19" i="1"/>
  <c r="Z19" i="1"/>
  <c r="D7" i="1"/>
  <c r="AD17" i="1"/>
  <c r="U72" i="1"/>
  <c r="Y72" i="1"/>
  <c r="AC72" i="1"/>
  <c r="D26" i="1"/>
  <c r="D27" i="1" s="1"/>
  <c r="D8" i="1" l="1"/>
  <c r="D13" i="1"/>
  <c r="I74" i="1"/>
  <c r="AA74" i="1"/>
  <c r="V74" i="1"/>
  <c r="E74" i="1"/>
  <c r="F74" i="1"/>
  <c r="D17" i="1"/>
  <c r="D19" i="1" s="1"/>
  <c r="H74" i="1"/>
  <c r="O74" i="1"/>
  <c r="W74" i="1"/>
  <c r="T74" i="1"/>
  <c r="X74" i="1"/>
  <c r="S74" i="1"/>
  <c r="D38" i="1"/>
  <c r="K74" i="1"/>
  <c r="D61" i="1"/>
  <c r="Q19" i="1"/>
  <c r="P74" i="1"/>
  <c r="N74" i="1"/>
  <c r="D34" i="1"/>
  <c r="AD72" i="1"/>
  <c r="L74" i="1"/>
  <c r="AB74" i="1"/>
  <c r="G74" i="1"/>
  <c r="J74" i="1"/>
  <c r="D70" i="1"/>
  <c r="R74" i="1"/>
  <c r="Q34" i="1"/>
  <c r="Q72" i="1" s="1"/>
  <c r="D51" i="1"/>
  <c r="AD19" i="1"/>
  <c r="AC74" i="1"/>
  <c r="Y74" i="1"/>
  <c r="U74" i="1"/>
  <c r="Z74" i="1"/>
  <c r="D23" i="1"/>
  <c r="M74" i="1"/>
  <c r="AD74" i="1" l="1"/>
  <c r="Q74" i="1"/>
  <c r="D72" i="1"/>
  <c r="D74" i="1" l="1"/>
</calcChain>
</file>

<file path=xl/sharedStrings.xml><?xml version="1.0" encoding="utf-8"?>
<sst xmlns="http://schemas.openxmlformats.org/spreadsheetml/2006/main" count="67" uniqueCount="66">
  <si>
    <t>Project</t>
  </si>
  <si>
    <t>Description</t>
  </si>
  <si>
    <t>Operating
 Date</t>
  </si>
  <si>
    <t>TOTAL
 Jan 2022 -
Dec 2023</t>
  </si>
  <si>
    <t>Total 2022</t>
  </si>
  <si>
    <t>Total 2023</t>
  </si>
  <si>
    <t>TRTP Segments 4-11</t>
  </si>
  <si>
    <t>Segment 8</t>
  </si>
  <si>
    <t xml:space="preserve">I: TRTP 8-8: Mira Loma-Vincent: Construct new 33 miles 500kV T/L between Mesa and Mira Loma (Section of Mira Loma and Vincent).  </t>
  </si>
  <si>
    <t>Total Segment 8</t>
  </si>
  <si>
    <t>TRTP Segment 8A (TRTP 500kV Underground)</t>
  </si>
  <si>
    <t>Acquire easements for CHUG - TRTP-Segment 8</t>
  </si>
  <si>
    <t>TRTP-Segment 8A CHUG: Land/ Easements Acquisition/ Condemnation</t>
  </si>
  <si>
    <t>Total TRTP Segment 8A</t>
  </si>
  <si>
    <t>Segment 11</t>
  </si>
  <si>
    <t xml:space="preserve">I: TRTP 11-1: Mesa-Vincent #1 500kV: Construct 18.6 miles Mesa-Vincent #1 500kV T/L. Construct approx. 18 miles of new single-circuit 500kV T/L from Vincent SS to the Gould SS area. </t>
  </si>
  <si>
    <t>Total Segment 11</t>
  </si>
  <si>
    <t>Total TRTP Segments 4-11</t>
  </si>
  <si>
    <t xml:space="preserve">Colorado River Substation Expansion </t>
  </si>
  <si>
    <t>Colorado River Sub - Install SPS</t>
  </si>
  <si>
    <t>Total CRS Expansion</t>
  </si>
  <si>
    <t>Calcite Substation (formerly Jasper; part of South of Kramer)</t>
  </si>
  <si>
    <t>Calcite: LGIA Engineer and construct a new interconnection facility</t>
  </si>
  <si>
    <t>Total Calcite Substation</t>
  </si>
  <si>
    <t>West of Devers Upgrade Project</t>
  </si>
  <si>
    <t>Devers Sub: Install 220kV CBs &amp; DSs</t>
  </si>
  <si>
    <t>Rebuild Devers-El Casco &amp; El Casco-San Bernardino 220kV</t>
  </si>
  <si>
    <t>Vista Sub: Install Disconnects</t>
  </si>
  <si>
    <t>Condemnation</t>
  </si>
  <si>
    <t>Total West of Devers</t>
  </si>
  <si>
    <t>Alberhill System</t>
  </si>
  <si>
    <t>Licensing Phase - Site Selection, PEA/Application Preparation, Environmental Surveys and CPUC Licensing Review.</t>
  </si>
  <si>
    <t>Total Alberhill</t>
  </si>
  <si>
    <t>Eldorado-Lugo-Mohave Upgrade</t>
  </si>
  <si>
    <t>ELMSC Real Properties Acquisition</t>
  </si>
  <si>
    <t>Eldorado Sub: Upgrade Terminal Equipment</t>
  </si>
  <si>
    <t>Lugo Sub: Upgrade Terminal Equipment and</t>
  </si>
  <si>
    <t>Mohave Sub:Install CBs, Disc.&amp;series cap</t>
  </si>
  <si>
    <t>Mid-Line Cap: Install Series Capacitors on Eldorado-Lugo T/L</t>
  </si>
  <si>
    <t>Inst Eldo-Lug-Mhve Series Caps at Ludlow</t>
  </si>
  <si>
    <t xml:space="preserve">901904770 </t>
  </si>
  <si>
    <t>Eldorado-Mohave T/L: Instal OPGW, splice</t>
  </si>
  <si>
    <t>Lugo-Mohave T/L(CA): Instal OPGW, splice</t>
  </si>
  <si>
    <t>Lugo-Mohave T/L(NV): Instal OPGW, splice</t>
  </si>
  <si>
    <t>Eldorado-Lugo T/L(CA): Clear infractions</t>
  </si>
  <si>
    <t>Total Eldorado-Lugo-Mohave</t>
  </si>
  <si>
    <t>Mesa Substation</t>
  </si>
  <si>
    <t>Build new Mesa 230/66/16 kV substation. Install an L90 relay, since an L90 relay is being added at Walnut Substation.</t>
  </si>
  <si>
    <t>Mesa Area Phase2: Relocate various lines</t>
  </si>
  <si>
    <t>Mesa-Mira Loma: Inst</t>
  </si>
  <si>
    <t>Mesa-Vincent 500kV: Install 1600 ckt ft of
conductor</t>
  </si>
  <si>
    <t>Mesa: Upgrade to a 500/230/66/16kV sub</t>
  </si>
  <si>
    <t>Mira Loma Subs</t>
  </si>
  <si>
    <t>Vincent Subs</t>
  </si>
  <si>
    <t>Total Mesa</t>
  </si>
  <si>
    <t>Riverside Transmission Reliability Project</t>
  </si>
  <si>
    <t>RTRP-Real Property</t>
  </si>
  <si>
    <t>Vista Sub: Upgrade the line protection on the existing</t>
  </si>
  <si>
    <t>Mira Loma Sub: Upgrade line protection on the existing</t>
  </si>
  <si>
    <t xml:space="preserve">Mira Loma-Vista No. 1 220kV T/L UG: Engineer and construct approximately 2 miles of new 220kV underground double circuit line. </t>
  </si>
  <si>
    <t>MIRA LOMA-VISTA NO.1 Subtation</t>
  </si>
  <si>
    <t>WILDLIFE -Sub SCE -CAISO Controlled facilities</t>
  </si>
  <si>
    <t>Total Riverside Transmission Reliability Project</t>
  </si>
  <si>
    <t>Grand Total for Non-TRTP</t>
  </si>
  <si>
    <t>Grand Total</t>
  </si>
  <si>
    <t>(Install work only; excludes allocated corp OH such as P and B, A and 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</si>
</sst>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(* #,##0_);_(* \(#,##0\);_(* &quot;-&quot;_);_(@_)"/>
    <numFmt numFmtId="43" formatCode="_(* #,##0.00_);_(* \(#,##0.00\);_(* &quot;-&quot;??_);_(@_)"/>
    <numFmt numFmtId="164" formatCode="[$-409]mmm\-yy;@"/>
    <numFmt numFmtId="165" formatCode="_(* #,##0.0_);_(* \(#,##0.0\);_(* &quot;-&quot;_);_(@_)"/>
    <numFmt numFmtId="166" formatCode="_(* #,##0_);_(* \(#,##0\);_(* &quot;-&quot;??_);_(@_)"/>
    <numFmt numFmtId="167" formatCode="#,##0.0;[Red]\(#,##0.0\);0.0"/>
  </numFmts>
  <fonts count="4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193">
    <xf numFmtId="0" fontId="0" fillId="0" borderId="0" xfId="0"/>
    <xf numFmtId="49" fontId="2" fillId="0" borderId="1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 wrapText="1"/>
    </xf>
    <xf numFmtId="164" fontId="2" fillId="0" borderId="2" xfId="0" applyNumberFormat="1" applyFont="1" applyBorder="1" applyAlignment="1">
      <alignment horizontal="center" vertical="top"/>
    </xf>
    <xf numFmtId="164" fontId="2" fillId="0" borderId="2" xfId="0" applyNumberFormat="1" applyFont="1" applyBorder="1" applyAlignment="1">
      <alignment horizontal="center" vertical="top" wrapText="1"/>
    </xf>
    <xf numFmtId="164" fontId="2" fillId="0" borderId="3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164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right" wrapText="1"/>
    </xf>
    <xf numFmtId="164" fontId="2" fillId="0" borderId="0" xfId="0" applyNumberFormat="1" applyFont="1" applyAlignment="1">
      <alignment horizontal="center" wrapText="1"/>
    </xf>
    <xf numFmtId="49" fontId="2" fillId="0" borderId="0" xfId="2" applyNumberFormat="1" applyFont="1" applyAlignment="1">
      <alignment horizontal="left"/>
    </xf>
    <xf numFmtId="0" fontId="0" fillId="0" borderId="0" xfId="2" applyFont="1"/>
    <xf numFmtId="41" fontId="2" fillId="0" borderId="0" xfId="0" applyNumberFormat="1" applyFont="1" applyAlignment="1">
      <alignment horizontal="center"/>
    </xf>
    <xf numFmtId="41" fontId="0" fillId="0" borderId="0" xfId="0" applyNumberFormat="1"/>
    <xf numFmtId="164" fontId="0" fillId="0" borderId="0" xfId="0" applyNumberFormat="1" applyAlignment="1">
      <alignment horizontal="center"/>
    </xf>
    <xf numFmtId="0" fontId="2" fillId="0" borderId="0" xfId="2" applyFont="1" applyAlignment="1">
      <alignment horizontal="left"/>
    </xf>
    <xf numFmtId="0" fontId="2" fillId="0" borderId="0" xfId="0" applyFont="1" applyAlignment="1">
      <alignment horizontal="left"/>
    </xf>
    <xf numFmtId="41" fontId="2" fillId="0" borderId="0" xfId="0" applyNumberFormat="1" applyFont="1" applyAlignment="1">
      <alignment horizontal="right"/>
    </xf>
    <xf numFmtId="41" fontId="0" fillId="0" borderId="0" xfId="0" applyNumberFormat="1" applyAlignment="1">
      <alignment horizontal="right"/>
    </xf>
    <xf numFmtId="0" fontId="0" fillId="0" borderId="0" xfId="0" applyAlignment="1">
      <alignment horizontal="center"/>
    </xf>
    <xf numFmtId="0" fontId="0" fillId="0" borderId="4" xfId="2" applyFont="1" applyBorder="1" applyAlignment="1">
      <alignment horizontal="center" vertical="center"/>
    </xf>
    <xf numFmtId="0" fontId="0" fillId="0" borderId="5" xfId="2" applyFont="1" applyBorder="1" applyAlignment="1">
      <alignment vertical="center"/>
    </xf>
    <xf numFmtId="41" fontId="2" fillId="0" borderId="6" xfId="0" applyNumberFormat="1" applyFont="1" applyBorder="1" applyAlignment="1">
      <alignment horizontal="right" vertical="center"/>
    </xf>
    <xf numFmtId="164" fontId="0" fillId="0" borderId="8" xfId="0" applyNumberForma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49" fontId="2" fillId="0" borderId="9" xfId="2" applyNumberFormat="1" applyFont="1" applyBorder="1" applyAlignment="1">
      <alignment horizontal="left" vertical="top"/>
    </xf>
    <xf numFmtId="0" fontId="2" fillId="0" borderId="10" xfId="2" applyFont="1" applyBorder="1" applyAlignment="1">
      <alignment horizontal="center" vertical="top"/>
    </xf>
    <xf numFmtId="41" fontId="2" fillId="0" borderId="11" xfId="0" applyNumberFormat="1" applyFont="1" applyBorder="1" applyAlignment="1">
      <alignment horizontal="right"/>
    </xf>
    <xf numFmtId="41" fontId="2" fillId="0" borderId="12" xfId="0" applyNumberFormat="1" applyFont="1" applyBorder="1" applyAlignment="1">
      <alignment horizontal="right"/>
    </xf>
    <xf numFmtId="41" fontId="2" fillId="0" borderId="2" xfId="0" applyNumberFormat="1" applyFont="1" applyBorder="1" applyAlignment="1">
      <alignment horizontal="right"/>
    </xf>
    <xf numFmtId="41" fontId="2" fillId="0" borderId="13" xfId="0" applyNumberFormat="1" applyFont="1" applyBorder="1" applyAlignment="1">
      <alignment horizontal="right"/>
    </xf>
    <xf numFmtId="41" fontId="2" fillId="0" borderId="14" xfId="0" applyNumberFormat="1" applyFont="1" applyBorder="1" applyAlignment="1">
      <alignment horizontal="right"/>
    </xf>
    <xf numFmtId="164" fontId="0" fillId="0" borderId="10" xfId="0" applyNumberFormat="1" applyBorder="1" applyAlignment="1">
      <alignment horizontal="center"/>
    </xf>
    <xf numFmtId="41" fontId="0" fillId="0" borderId="7" xfId="0" applyNumberFormat="1" applyBorder="1" applyAlignment="1">
      <alignment horizontal="right" vertical="center"/>
    </xf>
    <xf numFmtId="41" fontId="0" fillId="0" borderId="15" xfId="0" applyNumberFormat="1" applyBorder="1" applyAlignment="1">
      <alignment horizontal="right" vertical="center"/>
    </xf>
    <xf numFmtId="0" fontId="0" fillId="0" borderId="0" xfId="2" applyFont="1" applyAlignment="1">
      <alignment horizontal="center"/>
    </xf>
    <xf numFmtId="41" fontId="0" fillId="0" borderId="15" xfId="0" applyNumberFormat="1" applyBorder="1" applyAlignment="1">
      <alignment horizontal="right" vertical="top"/>
    </xf>
    <xf numFmtId="41" fontId="2" fillId="0" borderId="6" xfId="0" applyNumberFormat="1" applyFont="1" applyBorder="1" applyAlignment="1">
      <alignment horizontal="right" vertical="top"/>
    </xf>
    <xf numFmtId="0" fontId="2" fillId="0" borderId="22" xfId="0" applyFont="1" applyBorder="1" applyAlignment="1">
      <alignment horizontal="left"/>
    </xf>
    <xf numFmtId="41" fontId="0" fillId="0" borderId="22" xfId="0" applyNumberFormat="1" applyBorder="1" applyAlignment="1">
      <alignment horizontal="right"/>
    </xf>
    <xf numFmtId="0" fontId="0" fillId="0" borderId="0" xfId="2" applyFont="1" applyAlignment="1">
      <alignment horizontal="left"/>
    </xf>
    <xf numFmtId="41" fontId="2" fillId="0" borderId="18" xfId="0" applyNumberFormat="1" applyFont="1" applyBorder="1" applyAlignment="1">
      <alignment horizontal="right"/>
    </xf>
    <xf numFmtId="0" fontId="0" fillId="0" borderId="4" xfId="2" applyFont="1" applyBorder="1" applyAlignment="1">
      <alignment horizontal="center"/>
    </xf>
    <xf numFmtId="0" fontId="0" fillId="0" borderId="5" xfId="2" applyFont="1" applyBorder="1"/>
    <xf numFmtId="41" fontId="2" fillId="0" borderId="8" xfId="0" applyNumberFormat="1" applyFont="1" applyBorder="1" applyAlignment="1">
      <alignment horizontal="right"/>
    </xf>
    <xf numFmtId="41" fontId="0" fillId="0" borderId="7" xfId="0" applyNumberFormat="1" applyBorder="1" applyAlignment="1">
      <alignment horizontal="right"/>
    </xf>
    <xf numFmtId="41" fontId="0" fillId="0" borderId="15" xfId="0" applyNumberFormat="1" applyBorder="1" applyAlignment="1">
      <alignment horizontal="right"/>
    </xf>
    <xf numFmtId="41" fontId="0" fillId="0" borderId="16" xfId="0" applyNumberFormat="1" applyBorder="1" applyAlignment="1">
      <alignment horizontal="right"/>
    </xf>
    <xf numFmtId="41" fontId="0" fillId="0" borderId="17" xfId="0" applyNumberFormat="1" applyBorder="1" applyAlignment="1">
      <alignment horizontal="right"/>
    </xf>
    <xf numFmtId="41" fontId="2" fillId="0" borderId="6" xfId="0" applyNumberFormat="1" applyFont="1" applyBorder="1" applyAlignment="1">
      <alignment horizontal="right"/>
    </xf>
    <xf numFmtId="164" fontId="0" fillId="0" borderId="8" xfId="0" applyNumberFormat="1" applyBorder="1" applyAlignment="1">
      <alignment horizontal="center"/>
    </xf>
    <xf numFmtId="41" fontId="2" fillId="0" borderId="19" xfId="0" applyNumberFormat="1" applyFont="1" applyBorder="1" applyAlignment="1">
      <alignment horizontal="right"/>
    </xf>
    <xf numFmtId="41" fontId="2" fillId="0" borderId="10" xfId="0" applyNumberFormat="1" applyFont="1" applyBorder="1" applyAlignment="1">
      <alignment horizontal="right"/>
    </xf>
    <xf numFmtId="41" fontId="2" fillId="0" borderId="0" xfId="0" applyNumberFormat="1" applyFont="1" applyAlignment="1">
      <alignment horizontal="left"/>
    </xf>
    <xf numFmtId="41" fontId="0" fillId="0" borderId="7" xfId="1" applyNumberFormat="1" applyFont="1" applyFill="1" applyBorder="1"/>
    <xf numFmtId="41" fontId="0" fillId="0" borderId="15" xfId="1" applyNumberFormat="1" applyFont="1" applyFill="1" applyBorder="1"/>
    <xf numFmtId="41" fontId="0" fillId="0" borderId="16" xfId="1" applyNumberFormat="1" applyFont="1" applyFill="1" applyBorder="1"/>
    <xf numFmtId="41" fontId="0" fillId="0" borderId="17" xfId="1" applyNumberFormat="1" applyFont="1" applyFill="1" applyBorder="1"/>
    <xf numFmtId="41" fontId="2" fillId="0" borderId="23" xfId="1" applyNumberFormat="1" applyFont="1" applyFill="1" applyBorder="1"/>
    <xf numFmtId="164" fontId="0" fillId="0" borderId="6" xfId="0" applyNumberForma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left"/>
    </xf>
    <xf numFmtId="41" fontId="2" fillId="0" borderId="28" xfId="1" applyNumberFormat="1" applyFont="1" applyFill="1" applyBorder="1" applyAlignment="1">
      <alignment horizontal="center"/>
    </xf>
    <xf numFmtId="41" fontId="0" fillId="0" borderId="29" xfId="1" applyNumberFormat="1" applyFont="1" applyFill="1" applyBorder="1"/>
    <xf numFmtId="41" fontId="0" fillId="0" borderId="30" xfId="1" applyNumberFormat="1" applyFont="1" applyFill="1" applyBorder="1"/>
    <xf numFmtId="41" fontId="0" fillId="0" borderId="27" xfId="1" applyNumberFormat="1" applyFont="1" applyFill="1" applyBorder="1"/>
    <xf numFmtId="41" fontId="0" fillId="0" borderId="31" xfId="1" applyNumberFormat="1" applyFont="1" applyFill="1" applyBorder="1"/>
    <xf numFmtId="41" fontId="2" fillId="0" borderId="26" xfId="0" applyNumberFormat="1" applyFont="1" applyBorder="1" applyAlignment="1">
      <alignment horizontal="right"/>
    </xf>
    <xf numFmtId="41" fontId="2" fillId="0" borderId="31" xfId="1" applyNumberFormat="1" applyFont="1" applyFill="1" applyBorder="1"/>
    <xf numFmtId="41" fontId="2" fillId="0" borderId="32" xfId="1" applyNumberFormat="1" applyFont="1" applyFill="1" applyBorder="1"/>
    <xf numFmtId="164" fontId="0" fillId="0" borderId="19" xfId="0" applyNumberFormat="1" applyBorder="1" applyAlignment="1">
      <alignment horizontal="center"/>
    </xf>
    <xf numFmtId="49" fontId="2" fillId="0" borderId="9" xfId="0" applyNumberFormat="1" applyFont="1" applyBorder="1" applyAlignment="1">
      <alignment horizontal="left"/>
    </xf>
    <xf numFmtId="0" fontId="2" fillId="0" borderId="14" xfId="0" applyFont="1" applyBorder="1" applyAlignment="1">
      <alignment horizontal="left"/>
    </xf>
    <xf numFmtId="41" fontId="2" fillId="0" borderId="11" xfId="1" applyNumberFormat="1" applyFont="1" applyFill="1" applyBorder="1" applyAlignment="1">
      <alignment horizontal="center"/>
    </xf>
    <xf numFmtId="41" fontId="2" fillId="0" borderId="12" xfId="1" applyNumberFormat="1" applyFont="1" applyFill="1" applyBorder="1"/>
    <xf numFmtId="41" fontId="2" fillId="0" borderId="2" xfId="1" applyNumberFormat="1" applyFont="1" applyFill="1" applyBorder="1"/>
    <xf numFmtId="41" fontId="2" fillId="0" borderId="13" xfId="1" applyNumberFormat="1" applyFont="1" applyFill="1" applyBorder="1"/>
    <xf numFmtId="41" fontId="2" fillId="0" borderId="14" xfId="1" applyNumberFormat="1" applyFont="1" applyFill="1" applyBorder="1"/>
    <xf numFmtId="41" fontId="2" fillId="0" borderId="1" xfId="0" applyNumberFormat="1" applyFont="1" applyBorder="1" applyAlignment="1">
      <alignment horizontal="right"/>
    </xf>
    <xf numFmtId="41" fontId="2" fillId="0" borderId="9" xfId="1" applyNumberFormat="1" applyFont="1" applyFill="1" applyBorder="1"/>
    <xf numFmtId="0" fontId="2" fillId="0" borderId="11" xfId="0" applyFont="1" applyBorder="1" applyAlignment="1">
      <alignment horizontal="center"/>
    </xf>
    <xf numFmtId="41" fontId="2" fillId="0" borderId="0" xfId="1" applyNumberFormat="1" applyFont="1" applyFill="1" applyBorder="1" applyAlignment="1">
      <alignment horizontal="center"/>
    </xf>
    <xf numFmtId="41" fontId="2" fillId="0" borderId="0" xfId="1" applyNumberFormat="1" applyFont="1" applyFill="1" applyBorder="1"/>
    <xf numFmtId="165" fontId="2" fillId="0" borderId="10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41" fontId="2" fillId="0" borderId="0" xfId="0" applyNumberFormat="1" applyFont="1"/>
    <xf numFmtId="41" fontId="0" fillId="0" borderId="22" xfId="0" applyNumberFormat="1" applyBorder="1" applyAlignment="1">
      <alignment horizontal="left" wrapText="1"/>
    </xf>
    <xf numFmtId="41" fontId="0" fillId="0" borderId="22" xfId="0" applyNumberFormat="1" applyBorder="1"/>
    <xf numFmtId="0" fontId="2" fillId="0" borderId="22" xfId="0" applyFont="1" applyBorder="1"/>
    <xf numFmtId="0" fontId="2" fillId="0" borderId="0" xfId="0" applyFont="1"/>
    <xf numFmtId="0" fontId="0" fillId="0" borderId="9" xfId="0" applyBorder="1" applyAlignment="1">
      <alignment horizontal="center"/>
    </xf>
    <xf numFmtId="164" fontId="0" fillId="0" borderId="13" xfId="0" applyNumberFormat="1" applyBorder="1" applyAlignment="1">
      <alignment horizontal="left"/>
    </xf>
    <xf numFmtId="41" fontId="2" fillId="0" borderId="11" xfId="0" applyNumberFormat="1" applyFont="1" applyBorder="1" applyAlignment="1">
      <alignment horizontal="left" wrapText="1"/>
    </xf>
    <xf numFmtId="41" fontId="0" fillId="0" borderId="12" xfId="1" applyNumberFormat="1" applyFont="1" applyFill="1" applyBorder="1"/>
    <xf numFmtId="41" fontId="0" fillId="0" borderId="2" xfId="1" applyNumberFormat="1" applyFont="1" applyFill="1" applyBorder="1"/>
    <xf numFmtId="41" fontId="0" fillId="0" borderId="13" xfId="1" applyNumberFormat="1" applyFont="1" applyFill="1" applyBorder="1"/>
    <xf numFmtId="166" fontId="0" fillId="0" borderId="12" xfId="1" applyNumberFormat="1" applyFont="1" applyFill="1" applyBorder="1"/>
    <xf numFmtId="166" fontId="0" fillId="0" borderId="2" xfId="1" applyNumberFormat="1" applyFont="1" applyFill="1" applyBorder="1"/>
    <xf numFmtId="166" fontId="0" fillId="0" borderId="13" xfId="1" applyNumberFormat="1" applyFont="1" applyFill="1" applyBorder="1"/>
    <xf numFmtId="41" fontId="2" fillId="0" borderId="11" xfId="0" applyNumberFormat="1" applyFont="1" applyBorder="1"/>
    <xf numFmtId="49" fontId="2" fillId="0" borderId="33" xfId="0" applyNumberFormat="1" applyFont="1" applyBorder="1" applyAlignment="1">
      <alignment horizontal="left"/>
    </xf>
    <xf numFmtId="0" fontId="2" fillId="0" borderId="22" xfId="0" applyFont="1" applyBorder="1" applyAlignment="1">
      <alignment horizontal="center"/>
    </xf>
    <xf numFmtId="41" fontId="2" fillId="0" borderId="34" xfId="0" applyNumberFormat="1" applyFont="1" applyBorder="1" applyAlignment="1">
      <alignment horizontal="left" wrapText="1"/>
    </xf>
    <xf numFmtId="41" fontId="2" fillId="0" borderId="35" xfId="0" applyNumberFormat="1" applyFont="1" applyBorder="1"/>
    <xf numFmtId="41" fontId="2" fillId="0" borderId="36" xfId="0" applyNumberFormat="1" applyFont="1" applyBorder="1"/>
    <xf numFmtId="41" fontId="2" fillId="0" borderId="22" xfId="0" applyNumberFormat="1" applyFont="1" applyBorder="1"/>
    <xf numFmtId="41" fontId="2" fillId="0" borderId="34" xfId="0" applyNumberFormat="1" applyFont="1" applyBorder="1" applyAlignment="1">
      <alignment horizontal="right"/>
    </xf>
    <xf numFmtId="41" fontId="2" fillId="0" borderId="37" xfId="0" applyNumberFormat="1" applyFont="1" applyBorder="1"/>
    <xf numFmtId="41" fontId="2" fillId="0" borderId="34" xfId="0" applyNumberFormat="1" applyFont="1" applyBorder="1"/>
    <xf numFmtId="0" fontId="2" fillId="0" borderId="34" xfId="0" applyFont="1" applyBorder="1"/>
    <xf numFmtId="41" fontId="0" fillId="0" borderId="0" xfId="0" applyNumberFormat="1" applyAlignment="1">
      <alignment horizontal="left" wrapText="1"/>
    </xf>
    <xf numFmtId="41" fontId="0" fillId="0" borderId="20" xfId="1" applyNumberFormat="1" applyFont="1" applyFill="1" applyBorder="1" applyAlignment="1">
      <alignment vertical="center"/>
    </xf>
    <xf numFmtId="0" fontId="2" fillId="0" borderId="14" xfId="0" applyFont="1" applyBorder="1" applyAlignment="1">
      <alignment horizontal="center"/>
    </xf>
    <xf numFmtId="41" fontId="2" fillId="0" borderId="11" xfId="1" applyNumberFormat="1" applyFont="1" applyFill="1" applyBorder="1" applyAlignment="1">
      <alignment horizontal="left" wrapText="1"/>
    </xf>
    <xf numFmtId="41" fontId="2" fillId="0" borderId="2" xfId="0" applyNumberFormat="1" applyFont="1" applyBorder="1"/>
    <xf numFmtId="41" fontId="2" fillId="0" borderId="12" xfId="0" applyNumberFormat="1" applyFont="1" applyBorder="1"/>
    <xf numFmtId="0" fontId="0" fillId="0" borderId="38" xfId="0" applyBorder="1" applyAlignment="1">
      <alignment horizontal="center"/>
    </xf>
    <xf numFmtId="0" fontId="0" fillId="0" borderId="39" xfId="0" applyBorder="1" applyAlignment="1">
      <alignment horizontal="left"/>
    </xf>
    <xf numFmtId="41" fontId="2" fillId="0" borderId="40" xfId="1" applyNumberFormat="1" applyFont="1" applyFill="1" applyBorder="1" applyAlignment="1">
      <alignment horizontal="left" wrapText="1"/>
    </xf>
    <xf numFmtId="166" fontId="0" fillId="0" borderId="38" xfId="1" applyNumberFormat="1" applyFont="1" applyFill="1" applyBorder="1"/>
    <xf numFmtId="166" fontId="0" fillId="0" borderId="41" xfId="1" applyNumberFormat="1" applyFont="1" applyFill="1" applyBorder="1"/>
    <xf numFmtId="41" fontId="2" fillId="0" borderId="40" xfId="0" applyNumberFormat="1" applyFont="1" applyBorder="1" applyAlignment="1">
      <alignment horizontal="right"/>
    </xf>
    <xf numFmtId="166" fontId="0" fillId="0" borderId="42" xfId="1" applyNumberFormat="1" applyFont="1" applyFill="1" applyBorder="1"/>
    <xf numFmtId="41" fontId="2" fillId="0" borderId="40" xfId="0" applyNumberFormat="1" applyFont="1" applyBorder="1"/>
    <xf numFmtId="0" fontId="0" fillId="0" borderId="14" xfId="0" applyBorder="1" applyAlignment="1">
      <alignment horizontal="center"/>
    </xf>
    <xf numFmtId="0" fontId="2" fillId="0" borderId="10" xfId="0" applyFont="1" applyBorder="1"/>
    <xf numFmtId="41" fontId="2" fillId="0" borderId="0" xfId="1" applyNumberFormat="1" applyFont="1" applyFill="1" applyBorder="1" applyAlignment="1">
      <alignment horizontal="left" wrapText="1"/>
    </xf>
    <xf numFmtId="0" fontId="0" fillId="0" borderId="5" xfId="0" applyBorder="1" applyAlignment="1">
      <alignment horizontal="left"/>
    </xf>
    <xf numFmtId="41" fontId="2" fillId="0" borderId="6" xfId="1" applyNumberFormat="1" applyFont="1" applyFill="1" applyBorder="1" applyAlignment="1">
      <alignment horizontal="right"/>
    </xf>
    <xf numFmtId="0" fontId="0" fillId="0" borderId="43" xfId="0" applyBorder="1" applyAlignment="1">
      <alignment horizontal="center" vertical="center"/>
    </xf>
    <xf numFmtId="0" fontId="0" fillId="0" borderId="44" xfId="0" applyBorder="1" applyAlignment="1">
      <alignment horizontal="left"/>
    </xf>
    <xf numFmtId="41" fontId="2" fillId="0" borderId="45" xfId="1" applyNumberFormat="1" applyFont="1" applyFill="1" applyBorder="1" applyAlignment="1">
      <alignment horizontal="left" vertical="center" wrapText="1"/>
    </xf>
    <xf numFmtId="41" fontId="0" fillId="0" borderId="46" xfId="1" applyNumberFormat="1" applyFont="1" applyFill="1" applyBorder="1" applyAlignment="1">
      <alignment vertical="center"/>
    </xf>
    <xf numFmtId="41" fontId="0" fillId="0" borderId="47" xfId="1" applyNumberFormat="1" applyFont="1" applyFill="1" applyBorder="1" applyAlignment="1">
      <alignment vertical="center"/>
    </xf>
    <xf numFmtId="41" fontId="0" fillId="0" borderId="48" xfId="1" applyNumberFormat="1" applyFont="1" applyFill="1" applyBorder="1" applyAlignment="1">
      <alignment vertical="center"/>
    </xf>
    <xf numFmtId="41" fontId="0" fillId="0" borderId="49" xfId="1" applyNumberFormat="1" applyFont="1" applyFill="1" applyBorder="1" applyAlignment="1">
      <alignment vertical="center"/>
    </xf>
    <xf numFmtId="41" fontId="2" fillId="0" borderId="28" xfId="0" applyNumberFormat="1" applyFont="1" applyBorder="1" applyAlignment="1">
      <alignment horizontal="right"/>
    </xf>
    <xf numFmtId="41" fontId="0" fillId="0" borderId="30" xfId="1" applyNumberFormat="1" applyFont="1" applyFill="1" applyBorder="1" applyAlignment="1">
      <alignment vertical="center"/>
    </xf>
    <xf numFmtId="41" fontId="2" fillId="0" borderId="45" xfId="1" applyNumberFormat="1" applyFont="1" applyFill="1" applyBorder="1" applyAlignment="1">
      <alignment vertical="center"/>
    </xf>
    <xf numFmtId="164" fontId="0" fillId="0" borderId="28" xfId="0" applyNumberFormat="1" applyBorder="1" applyAlignment="1">
      <alignment horizontal="center"/>
    </xf>
    <xf numFmtId="0" fontId="0" fillId="0" borderId="50" xfId="0" applyBorder="1" applyAlignment="1">
      <alignment horizontal="left"/>
    </xf>
    <xf numFmtId="41" fontId="2" fillId="0" borderId="28" xfId="1" applyNumberFormat="1" applyFont="1" applyFill="1" applyBorder="1" applyAlignment="1">
      <alignment horizontal="left" wrapText="1"/>
    </xf>
    <xf numFmtId="41" fontId="2" fillId="0" borderId="28" xfId="0" applyNumberFormat="1" applyFont="1" applyBorder="1"/>
    <xf numFmtId="0" fontId="0" fillId="0" borderId="51" xfId="0" applyBorder="1" applyAlignment="1">
      <alignment horizontal="center"/>
    </xf>
    <xf numFmtId="0" fontId="0" fillId="0" borderId="22" xfId="0" applyBorder="1" applyAlignment="1">
      <alignment horizontal="left"/>
    </xf>
    <xf numFmtId="41" fontId="2" fillId="0" borderId="19" xfId="1" applyNumberFormat="1" applyFont="1" applyFill="1" applyBorder="1" applyAlignment="1">
      <alignment horizontal="left" wrapText="1"/>
    </xf>
    <xf numFmtId="41" fontId="0" fillId="0" borderId="25" xfId="1" applyNumberFormat="1" applyFont="1" applyFill="1" applyBorder="1"/>
    <xf numFmtId="41" fontId="0" fillId="0" borderId="21" xfId="1" applyNumberFormat="1" applyFont="1" applyFill="1" applyBorder="1"/>
    <xf numFmtId="41" fontId="0" fillId="0" borderId="24" xfId="1" applyNumberFormat="1" applyFont="1" applyFill="1" applyBorder="1"/>
    <xf numFmtId="41" fontId="0" fillId="0" borderId="0" xfId="1" applyNumberFormat="1" applyFont="1" applyFill="1" applyBorder="1"/>
    <xf numFmtId="41" fontId="2" fillId="0" borderId="33" xfId="0" applyNumberFormat="1" applyFont="1" applyBorder="1"/>
    <xf numFmtId="164" fontId="0" fillId="0" borderId="34" xfId="0" applyNumberFormat="1" applyBorder="1" applyAlignment="1">
      <alignment horizontal="center"/>
    </xf>
    <xf numFmtId="41" fontId="2" fillId="0" borderId="12" xfId="0" applyNumberFormat="1" applyFont="1" applyBorder="1" applyAlignment="1">
      <alignment horizontal="center"/>
    </xf>
    <xf numFmtId="41" fontId="2" fillId="0" borderId="2" xfId="0" applyNumberFormat="1" applyFont="1" applyBorder="1" applyAlignment="1">
      <alignment horizontal="center"/>
    </xf>
    <xf numFmtId="41" fontId="2" fillId="0" borderId="13" xfId="0" applyNumberFormat="1" applyFont="1" applyBorder="1"/>
    <xf numFmtId="41" fontId="2" fillId="0" borderId="9" xfId="0" applyNumberFormat="1" applyFont="1" applyBorder="1"/>
    <xf numFmtId="49" fontId="2" fillId="0" borderId="0" xfId="0" applyNumberFormat="1" applyFont="1" applyAlignment="1">
      <alignment horizontal="left"/>
    </xf>
    <xf numFmtId="49" fontId="0" fillId="0" borderId="4" xfId="0" applyNumberFormat="1" applyBorder="1" applyAlignment="1">
      <alignment horizontal="center"/>
    </xf>
    <xf numFmtId="49" fontId="0" fillId="0" borderId="43" xfId="0" applyNumberFormat="1" applyBorder="1" applyAlignment="1">
      <alignment horizontal="center" vertical="center"/>
    </xf>
    <xf numFmtId="41" fontId="2" fillId="0" borderId="52" xfId="1" applyNumberFormat="1" applyFont="1" applyFill="1" applyBorder="1" applyAlignment="1">
      <alignment vertical="center"/>
    </xf>
    <xf numFmtId="164" fontId="0" fillId="0" borderId="45" xfId="0" applyNumberFormat="1" applyBorder="1" applyAlignment="1">
      <alignment horizontal="center" vertical="center"/>
    </xf>
    <xf numFmtId="41" fontId="0" fillId="0" borderId="50" xfId="1" applyNumberFormat="1" applyFont="1" applyFill="1" applyBorder="1" applyAlignment="1">
      <alignment vertical="center"/>
    </xf>
    <xf numFmtId="41" fontId="0" fillId="0" borderId="20" xfId="1" applyNumberFormat="1" applyFont="1" applyFill="1" applyBorder="1"/>
    <xf numFmtId="0" fontId="2" fillId="0" borderId="11" xfId="0" applyFont="1" applyBorder="1"/>
    <xf numFmtId="49" fontId="0" fillId="0" borderId="26" xfId="0" applyNumberFormat="1" applyBorder="1" applyAlignment="1">
      <alignment horizontal="center"/>
    </xf>
    <xf numFmtId="167" fontId="0" fillId="0" borderId="0" xfId="0" applyNumberFormat="1"/>
    <xf numFmtId="49" fontId="2" fillId="0" borderId="22" xfId="0" applyNumberFormat="1" applyFont="1" applyBorder="1" applyAlignment="1">
      <alignment horizontal="left"/>
    </xf>
    <xf numFmtId="41" fontId="2" fillId="0" borderId="45" xfId="0" applyNumberFormat="1" applyFont="1" applyBorder="1" applyAlignment="1">
      <alignment horizontal="right"/>
    </xf>
    <xf numFmtId="166" fontId="0" fillId="0" borderId="47" xfId="1" applyNumberFormat="1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41" fontId="2" fillId="0" borderId="0" xfId="1" applyNumberFormat="1" applyFont="1" applyFill="1" applyBorder="1" applyAlignment="1">
      <alignment horizontal="left" vertical="center" wrapText="1"/>
    </xf>
    <xf numFmtId="41" fontId="0" fillId="0" borderId="0" xfId="1" applyNumberFormat="1" applyFont="1" applyFill="1" applyBorder="1" applyAlignment="1">
      <alignment vertical="center"/>
    </xf>
    <xf numFmtId="41" fontId="2" fillId="0" borderId="0" xfId="1" applyNumberFormat="1" applyFont="1" applyFill="1" applyBorder="1" applyAlignment="1">
      <alignment vertical="center"/>
    </xf>
    <xf numFmtId="41" fontId="2" fillId="0" borderId="14" xfId="0" applyNumberFormat="1" applyFont="1" applyBorder="1" applyAlignment="1">
      <alignment horizontal="center"/>
    </xf>
    <xf numFmtId="41" fontId="2" fillId="0" borderId="14" xfId="0" applyNumberFormat="1" applyFont="1" applyBorder="1"/>
    <xf numFmtId="0" fontId="0" fillId="0" borderId="0" xfId="0" applyAlignment="1">
      <alignment horizontal="left" wrapText="1"/>
    </xf>
    <xf numFmtId="0" fontId="0" fillId="0" borderId="0" xfId="0" applyAlignment="1">
      <alignment horizontal="right"/>
    </xf>
    <xf numFmtId="166" fontId="0" fillId="0" borderId="0" xfId="1" applyNumberFormat="1" applyFont="1" applyFill="1" applyBorder="1"/>
    <xf numFmtId="41" fontId="0" fillId="0" borderId="28" xfId="1" applyNumberFormat="1" applyFont="1" applyFill="1" applyBorder="1" applyAlignment="1">
      <alignment vertical="center"/>
    </xf>
    <xf numFmtId="41" fontId="2" fillId="0" borderId="28" xfId="1" applyNumberFormat="1" applyFont="1" applyFill="1" applyBorder="1" applyAlignment="1">
      <alignment horizontal="left" vertical="center" wrapText="1"/>
    </xf>
    <xf numFmtId="41" fontId="2" fillId="0" borderId="11" xfId="1" applyNumberFormat="1" applyFont="1" applyFill="1" applyBorder="1"/>
    <xf numFmtId="164" fontId="0" fillId="0" borderId="45" xfId="0" applyNumberFormat="1" applyBorder="1" applyAlignment="1">
      <alignment horizontal="center"/>
    </xf>
    <xf numFmtId="166" fontId="0" fillId="0" borderId="0" xfId="1" applyNumberFormat="1" applyFont="1"/>
    <xf numFmtId="0" fontId="2" fillId="0" borderId="14" xfId="2" applyFont="1" applyBorder="1" applyAlignment="1">
      <alignment horizontal="center" vertical="top"/>
    </xf>
    <xf numFmtId="41" fontId="2" fillId="0" borderId="10" xfId="0" applyNumberFormat="1" applyFont="1" applyBorder="1" applyAlignment="1">
      <alignment horizontal="left" wrapText="1"/>
    </xf>
    <xf numFmtId="165" fontId="2" fillId="0" borderId="11" xfId="0" applyNumberFormat="1" applyFon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2" xfId="0" applyFont="1" applyBorder="1" applyAlignment="1">
      <alignment horizontal="left" vertical="center" indent="19"/>
    </xf>
  </cellXfs>
  <cellStyles count="3">
    <cellStyle name="Comma" xfId="1" builtinId="3"/>
    <cellStyle name="Normal" xfId="0" builtinId="0"/>
    <cellStyle name="Normal_Capital 2009 FERC 2009 FINAL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G77"/>
  <sheetViews>
    <sheetView showGridLines="0" tabSelected="1" view="pageLayout" zoomScaleNormal="100" zoomScaleSheetLayoutView="70" workbookViewId="0">
      <selection activeCell="A2" sqref="A2"/>
    </sheetView>
  </sheetViews>
  <sheetFormatPr defaultColWidth="9.1796875" defaultRowHeight="13" x14ac:dyDescent="0.3"/>
  <cols>
    <col min="1" max="1" width="31.7265625" style="23" customWidth="1"/>
    <col min="2" max="2" width="61.81640625" style="23" customWidth="1"/>
    <col min="3" max="3" width="11.81640625" style="93" customWidth="1"/>
    <col min="4" max="4" width="15.1796875" style="179" bestFit="1" customWidth="1"/>
    <col min="5" max="5" width="15.26953125" style="9" customWidth="1"/>
    <col min="6" max="6" width="15.453125" style="9" customWidth="1"/>
    <col min="7" max="7" width="15.7265625" style="9" customWidth="1"/>
    <col min="8" max="8" width="15.26953125" style="9" customWidth="1"/>
    <col min="9" max="9" width="15.81640625" customWidth="1"/>
    <col min="10" max="10" width="15.26953125" customWidth="1"/>
    <col min="11" max="11" width="14.54296875" customWidth="1"/>
    <col min="12" max="12" width="15.7265625" customWidth="1"/>
    <col min="13" max="13" width="15.453125" customWidth="1"/>
    <col min="14" max="14" width="15.26953125" customWidth="1"/>
    <col min="15" max="15" width="15.81640625" customWidth="1"/>
    <col min="16" max="16" width="15.7265625" customWidth="1"/>
    <col min="17" max="17" width="19.26953125" style="180" customWidth="1"/>
    <col min="18" max="18" width="15.26953125" customWidth="1"/>
    <col min="19" max="19" width="15.453125" customWidth="1"/>
    <col min="20" max="20" width="15.7265625" customWidth="1"/>
    <col min="21" max="21" width="15.26953125" customWidth="1"/>
    <col min="22" max="22" width="15.81640625" customWidth="1"/>
    <col min="23" max="23" width="15.26953125" customWidth="1"/>
    <col min="24" max="24" width="14.54296875" customWidth="1"/>
    <col min="25" max="25" width="15.7265625" customWidth="1"/>
    <col min="26" max="26" width="15.453125" customWidth="1"/>
    <col min="27" max="27" width="15.26953125" customWidth="1"/>
    <col min="28" max="28" width="15.81640625" customWidth="1"/>
    <col min="29" max="29" width="15.7265625" customWidth="1"/>
    <col min="30" max="30" width="19.26953125" bestFit="1" customWidth="1"/>
  </cols>
  <sheetData>
    <row r="1" spans="1:33" ht="13.5" customHeight="1" thickBot="1" x14ac:dyDescent="0.35">
      <c r="A1" s="191" t="s">
        <v>65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  <c r="O1" s="191"/>
      <c r="P1" s="191"/>
      <c r="Q1" s="191"/>
      <c r="R1" s="192" t="s">
        <v>65</v>
      </c>
      <c r="S1" s="192"/>
      <c r="T1" s="192"/>
      <c r="U1" s="192"/>
      <c r="V1" s="192"/>
      <c r="W1" s="192"/>
      <c r="X1" s="192"/>
      <c r="Y1" s="192"/>
      <c r="Z1" s="192"/>
      <c r="AA1" s="192"/>
      <c r="AB1" s="192"/>
      <c r="AC1" s="192"/>
      <c r="AD1" s="192"/>
    </row>
    <row r="2" spans="1:33" s="7" customFormat="1" ht="39.5" thickBot="1" x14ac:dyDescent="0.3">
      <c r="A2" s="1" t="s">
        <v>0</v>
      </c>
      <c r="B2" s="2" t="s">
        <v>1</v>
      </c>
      <c r="C2" s="6" t="s">
        <v>2</v>
      </c>
      <c r="D2" s="3" t="s">
        <v>3</v>
      </c>
      <c r="E2" s="4">
        <v>44592</v>
      </c>
      <c r="F2" s="4">
        <v>44620</v>
      </c>
      <c r="G2" s="4">
        <v>44651</v>
      </c>
      <c r="H2" s="4">
        <v>44681</v>
      </c>
      <c r="I2" s="4">
        <v>44712</v>
      </c>
      <c r="J2" s="4">
        <v>44742</v>
      </c>
      <c r="K2" s="4">
        <v>44773</v>
      </c>
      <c r="L2" s="4">
        <v>44804</v>
      </c>
      <c r="M2" s="4">
        <v>44834</v>
      </c>
      <c r="N2" s="4">
        <v>44865</v>
      </c>
      <c r="O2" s="4">
        <v>44895</v>
      </c>
      <c r="P2" s="4">
        <v>44926</v>
      </c>
      <c r="Q2" s="5" t="s">
        <v>4</v>
      </c>
      <c r="R2" s="4">
        <v>44927</v>
      </c>
      <c r="S2" s="4">
        <v>44958</v>
      </c>
      <c r="T2" s="4">
        <v>44986</v>
      </c>
      <c r="U2" s="4">
        <v>45017</v>
      </c>
      <c r="V2" s="4">
        <v>45047</v>
      </c>
      <c r="W2" s="4">
        <v>45078</v>
      </c>
      <c r="X2" s="4">
        <v>45108</v>
      </c>
      <c r="Y2" s="4">
        <v>45139</v>
      </c>
      <c r="Z2" s="4">
        <v>45170</v>
      </c>
      <c r="AA2" s="4">
        <v>45200</v>
      </c>
      <c r="AB2" s="4">
        <v>45231</v>
      </c>
      <c r="AC2" s="4">
        <v>45261</v>
      </c>
      <c r="AD2" s="5" t="s">
        <v>5</v>
      </c>
    </row>
    <row r="3" spans="1:33" x14ac:dyDescent="0.3">
      <c r="A3" s="8"/>
      <c r="B3" s="9"/>
      <c r="C3" s="13"/>
      <c r="D3" s="10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2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3"/>
    </row>
    <row r="4" spans="1:33" x14ac:dyDescent="0.3">
      <c r="A4" s="14" t="s">
        <v>6</v>
      </c>
      <c r="B4" s="15"/>
      <c r="C4" s="18"/>
      <c r="D4" s="16"/>
      <c r="E4" s="16"/>
      <c r="F4" s="16"/>
      <c r="G4" s="16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</row>
    <row r="5" spans="1:33" x14ac:dyDescent="0.3">
      <c r="A5" s="44"/>
      <c r="B5" s="15"/>
      <c r="C5" s="18"/>
      <c r="D5" s="21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1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1"/>
    </row>
    <row r="6" spans="1:33" ht="13.5" thickBot="1" x14ac:dyDescent="0.35">
      <c r="A6" s="19">
        <v>6439</v>
      </c>
      <c r="B6" s="19" t="s">
        <v>7</v>
      </c>
      <c r="C6" s="23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2"/>
    </row>
    <row r="7" spans="1:33" ht="13.5" thickBot="1" x14ac:dyDescent="0.35">
      <c r="A7" s="46">
        <v>800218645</v>
      </c>
      <c r="B7" s="47" t="s">
        <v>8</v>
      </c>
      <c r="C7" s="54">
        <v>42090</v>
      </c>
      <c r="D7" s="48">
        <f>Q7+AD7</f>
        <v>2.1619999999999999</v>
      </c>
      <c r="E7" s="49">
        <v>0.42599999999999999</v>
      </c>
      <c r="F7" s="50">
        <v>0</v>
      </c>
      <c r="G7" s="50">
        <v>1.736</v>
      </c>
      <c r="H7" s="50">
        <v>0</v>
      </c>
      <c r="I7" s="50">
        <v>0</v>
      </c>
      <c r="J7" s="50">
        <v>0</v>
      </c>
      <c r="K7" s="51">
        <v>0</v>
      </c>
      <c r="L7" s="51">
        <v>0</v>
      </c>
      <c r="M7" s="51">
        <v>0</v>
      </c>
      <c r="N7" s="50">
        <v>0</v>
      </c>
      <c r="O7" s="50">
        <v>0</v>
      </c>
      <c r="P7" s="52">
        <v>0</v>
      </c>
      <c r="Q7" s="53">
        <f>SUM(E7:P7)</f>
        <v>2.1619999999999999</v>
      </c>
      <c r="R7" s="49">
        <v>0</v>
      </c>
      <c r="S7" s="49">
        <v>0</v>
      </c>
      <c r="T7" s="49">
        <v>0</v>
      </c>
      <c r="U7" s="49">
        <v>0</v>
      </c>
      <c r="V7" s="49">
        <v>0</v>
      </c>
      <c r="W7" s="49">
        <v>0</v>
      </c>
      <c r="X7" s="49">
        <v>0</v>
      </c>
      <c r="Y7" s="49">
        <v>0</v>
      </c>
      <c r="Z7" s="49">
        <v>0</v>
      </c>
      <c r="AA7" s="49">
        <v>0</v>
      </c>
      <c r="AB7" s="50">
        <v>0</v>
      </c>
      <c r="AC7" s="52">
        <v>0</v>
      </c>
      <c r="AD7" s="53">
        <f>SUM(R7:AC7)</f>
        <v>0</v>
      </c>
      <c r="AF7" s="186"/>
      <c r="AG7" s="186"/>
    </row>
    <row r="8" spans="1:33" ht="13.5" thickBot="1" x14ac:dyDescent="0.35">
      <c r="A8" s="29" t="s">
        <v>9</v>
      </c>
      <c r="B8" s="30"/>
      <c r="C8" s="36"/>
      <c r="D8" s="56">
        <f t="shared" ref="D8:AD8" si="0">+SUBTOTAL(9,D7:D7)</f>
        <v>2.1619999999999999</v>
      </c>
      <c r="E8" s="32">
        <f t="shared" si="0"/>
        <v>0.42599999999999999</v>
      </c>
      <c r="F8" s="33">
        <f t="shared" si="0"/>
        <v>0</v>
      </c>
      <c r="G8" s="33">
        <f t="shared" si="0"/>
        <v>1.736</v>
      </c>
      <c r="H8" s="33">
        <f t="shared" si="0"/>
        <v>0</v>
      </c>
      <c r="I8" s="33">
        <f t="shared" si="0"/>
        <v>0</v>
      </c>
      <c r="J8" s="33">
        <f t="shared" si="0"/>
        <v>0</v>
      </c>
      <c r="K8" s="34">
        <f t="shared" si="0"/>
        <v>0</v>
      </c>
      <c r="L8" s="34">
        <f t="shared" si="0"/>
        <v>0</v>
      </c>
      <c r="M8" s="34">
        <f t="shared" si="0"/>
        <v>0</v>
      </c>
      <c r="N8" s="33">
        <f t="shared" si="0"/>
        <v>0</v>
      </c>
      <c r="O8" s="33">
        <f t="shared" si="0"/>
        <v>0</v>
      </c>
      <c r="P8" s="35">
        <f t="shared" si="0"/>
        <v>0</v>
      </c>
      <c r="Q8" s="31">
        <f t="shared" si="0"/>
        <v>2.1619999999999999</v>
      </c>
      <c r="R8" s="32">
        <f t="shared" si="0"/>
        <v>0</v>
      </c>
      <c r="S8" s="33">
        <f t="shared" si="0"/>
        <v>0</v>
      </c>
      <c r="T8" s="33">
        <f t="shared" si="0"/>
        <v>0</v>
      </c>
      <c r="U8" s="33">
        <f t="shared" si="0"/>
        <v>0</v>
      </c>
      <c r="V8" s="33">
        <f t="shared" si="0"/>
        <v>0</v>
      </c>
      <c r="W8" s="33">
        <f t="shared" si="0"/>
        <v>0</v>
      </c>
      <c r="X8" s="34">
        <f t="shared" si="0"/>
        <v>0</v>
      </c>
      <c r="Y8" s="34">
        <f t="shared" si="0"/>
        <v>0</v>
      </c>
      <c r="Z8" s="34">
        <f t="shared" si="0"/>
        <v>0</v>
      </c>
      <c r="AA8" s="33">
        <f t="shared" si="0"/>
        <v>0</v>
      </c>
      <c r="AB8" s="33">
        <f t="shared" si="0"/>
        <v>0</v>
      </c>
      <c r="AC8" s="35">
        <f t="shared" si="0"/>
        <v>0</v>
      </c>
      <c r="AD8" s="31">
        <f t="shared" si="0"/>
        <v>0</v>
      </c>
    </row>
    <row r="9" spans="1:33" x14ac:dyDescent="0.3">
      <c r="A9" s="39"/>
      <c r="B9" s="15"/>
      <c r="C9" s="18"/>
      <c r="D9" s="21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45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1"/>
    </row>
    <row r="10" spans="1:33" s="20" customFormat="1" ht="13.5" thickBot="1" x14ac:dyDescent="0.35">
      <c r="A10" s="20">
        <v>7553</v>
      </c>
      <c r="B10" s="20" t="s">
        <v>10</v>
      </c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21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22"/>
    </row>
    <row r="11" spans="1:33" x14ac:dyDescent="0.3">
      <c r="A11" s="46">
        <v>801025887</v>
      </c>
      <c r="B11" s="47" t="s">
        <v>11</v>
      </c>
      <c r="C11" s="54">
        <v>42384</v>
      </c>
      <c r="D11" s="48">
        <f>+Q11+AD11</f>
        <v>9.1009999999999991</v>
      </c>
      <c r="E11" s="49">
        <v>0</v>
      </c>
      <c r="F11" s="50">
        <v>6.883</v>
      </c>
      <c r="G11" s="50">
        <v>2.218</v>
      </c>
      <c r="H11" s="50">
        <v>0</v>
      </c>
      <c r="I11" s="50">
        <v>0</v>
      </c>
      <c r="J11" s="50">
        <v>0</v>
      </c>
      <c r="K11" s="51">
        <v>0</v>
      </c>
      <c r="L11" s="51">
        <v>0</v>
      </c>
      <c r="M11" s="51">
        <v>0</v>
      </c>
      <c r="N11" s="50">
        <v>0</v>
      </c>
      <c r="O11" s="50">
        <v>0</v>
      </c>
      <c r="P11" s="52">
        <v>0</v>
      </c>
      <c r="Q11" s="53">
        <f>SUM(E11:P11)</f>
        <v>9.1009999999999991</v>
      </c>
      <c r="R11" s="49">
        <v>0</v>
      </c>
      <c r="S11" s="49">
        <v>0</v>
      </c>
      <c r="T11" s="49">
        <v>0</v>
      </c>
      <c r="U11" s="49">
        <v>0</v>
      </c>
      <c r="V11" s="49">
        <v>0</v>
      </c>
      <c r="W11" s="49">
        <v>0</v>
      </c>
      <c r="X11" s="49">
        <v>0</v>
      </c>
      <c r="Y11" s="49">
        <v>0</v>
      </c>
      <c r="Z11" s="49">
        <v>0</v>
      </c>
      <c r="AA11" s="49">
        <v>0</v>
      </c>
      <c r="AB11" s="50">
        <v>0</v>
      </c>
      <c r="AC11" s="52">
        <v>0</v>
      </c>
      <c r="AD11" s="53">
        <f>SUM(R11:AC11)</f>
        <v>0</v>
      </c>
      <c r="AF11" s="186"/>
      <c r="AG11" s="186"/>
    </row>
    <row r="12" spans="1:33" ht="13.5" thickBot="1" x14ac:dyDescent="0.35">
      <c r="A12" s="64">
        <v>801479004</v>
      </c>
      <c r="B12" s="65" t="s">
        <v>12</v>
      </c>
      <c r="C12" s="74">
        <v>44742</v>
      </c>
      <c r="D12" s="66">
        <f>+Q12+AD12</f>
        <v>0.251</v>
      </c>
      <c r="E12" s="67">
        <v>0</v>
      </c>
      <c r="F12" s="68">
        <v>0.27500000000000002</v>
      </c>
      <c r="G12" s="68">
        <v>-2.4E-2</v>
      </c>
      <c r="H12" s="68">
        <v>0</v>
      </c>
      <c r="I12" s="68">
        <v>0</v>
      </c>
      <c r="J12" s="68">
        <v>0</v>
      </c>
      <c r="K12" s="68">
        <v>0</v>
      </c>
      <c r="L12" s="68">
        <v>0</v>
      </c>
      <c r="M12" s="68">
        <v>0</v>
      </c>
      <c r="N12" s="68">
        <v>0</v>
      </c>
      <c r="O12" s="68">
        <v>0</v>
      </c>
      <c r="P12" s="68">
        <v>0</v>
      </c>
      <c r="Q12" s="71">
        <f>SUM(E12:P12)</f>
        <v>0.251</v>
      </c>
      <c r="R12" s="68">
        <v>0</v>
      </c>
      <c r="S12" s="68">
        <v>0</v>
      </c>
      <c r="T12" s="68">
        <v>0</v>
      </c>
      <c r="U12" s="68">
        <v>0</v>
      </c>
      <c r="V12" s="68">
        <v>0</v>
      </c>
      <c r="W12" s="68">
        <v>0</v>
      </c>
      <c r="X12" s="68">
        <v>0</v>
      </c>
      <c r="Y12" s="68">
        <v>0</v>
      </c>
      <c r="Z12" s="69">
        <v>0</v>
      </c>
      <c r="AA12" s="68">
        <v>0</v>
      </c>
      <c r="AB12" s="68">
        <v>0</v>
      </c>
      <c r="AC12" s="72">
        <v>0</v>
      </c>
      <c r="AD12" s="73">
        <f>SUM(R12:AC12)</f>
        <v>0</v>
      </c>
      <c r="AF12" s="186"/>
      <c r="AG12" s="186"/>
    </row>
    <row r="13" spans="1:33" ht="13.5" thickBot="1" x14ac:dyDescent="0.35">
      <c r="A13" s="75" t="s">
        <v>13</v>
      </c>
      <c r="B13" s="76"/>
      <c r="C13" s="84"/>
      <c r="D13" s="77">
        <f t="shared" ref="D13:AD13" si="1">+SUBTOTAL(9,D11:D12)</f>
        <v>9.3519999999999985</v>
      </c>
      <c r="E13" s="78">
        <f t="shared" si="1"/>
        <v>0</v>
      </c>
      <c r="F13" s="79">
        <f t="shared" si="1"/>
        <v>7.1580000000000004</v>
      </c>
      <c r="G13" s="79">
        <f t="shared" si="1"/>
        <v>2.194</v>
      </c>
      <c r="H13" s="79">
        <f t="shared" si="1"/>
        <v>0</v>
      </c>
      <c r="I13" s="79">
        <f t="shared" si="1"/>
        <v>0</v>
      </c>
      <c r="J13" s="79">
        <f t="shared" si="1"/>
        <v>0</v>
      </c>
      <c r="K13" s="79">
        <f t="shared" si="1"/>
        <v>0</v>
      </c>
      <c r="L13" s="79">
        <f t="shared" si="1"/>
        <v>0</v>
      </c>
      <c r="M13" s="80">
        <f t="shared" si="1"/>
        <v>0</v>
      </c>
      <c r="N13" s="79">
        <f t="shared" si="1"/>
        <v>0</v>
      </c>
      <c r="O13" s="79">
        <f t="shared" si="1"/>
        <v>0</v>
      </c>
      <c r="P13" s="81">
        <f t="shared" si="1"/>
        <v>0</v>
      </c>
      <c r="Q13" s="82">
        <f t="shared" si="1"/>
        <v>9.3519999999999985</v>
      </c>
      <c r="R13" s="79">
        <f t="shared" si="1"/>
        <v>0</v>
      </c>
      <c r="S13" s="79">
        <f t="shared" si="1"/>
        <v>0</v>
      </c>
      <c r="T13" s="79">
        <f t="shared" si="1"/>
        <v>0</v>
      </c>
      <c r="U13" s="79">
        <f t="shared" si="1"/>
        <v>0</v>
      </c>
      <c r="V13" s="79">
        <f t="shared" si="1"/>
        <v>0</v>
      </c>
      <c r="W13" s="79">
        <f t="shared" si="1"/>
        <v>0</v>
      </c>
      <c r="X13" s="79">
        <f t="shared" si="1"/>
        <v>0</v>
      </c>
      <c r="Y13" s="79">
        <f t="shared" si="1"/>
        <v>0</v>
      </c>
      <c r="Z13" s="80">
        <f t="shared" si="1"/>
        <v>0</v>
      </c>
      <c r="AA13" s="79">
        <f t="shared" si="1"/>
        <v>0</v>
      </c>
      <c r="AB13" s="79">
        <f t="shared" si="1"/>
        <v>0</v>
      </c>
      <c r="AC13" s="81">
        <f t="shared" si="1"/>
        <v>0</v>
      </c>
      <c r="AD13" s="83">
        <f t="shared" si="1"/>
        <v>0</v>
      </c>
    </row>
    <row r="14" spans="1:33" x14ac:dyDescent="0.3">
      <c r="A14" s="20"/>
      <c r="B14" s="20"/>
      <c r="C14" s="9"/>
      <c r="D14" s="85"/>
      <c r="E14" s="86"/>
      <c r="F14" s="86"/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21"/>
      <c r="R14" s="86"/>
      <c r="S14" s="86"/>
      <c r="T14" s="86"/>
      <c r="U14" s="86"/>
      <c r="V14" s="86"/>
      <c r="W14" s="86"/>
      <c r="X14" s="86"/>
      <c r="Y14" s="86"/>
      <c r="Z14" s="86"/>
      <c r="AA14" s="86"/>
      <c r="AB14" s="86"/>
      <c r="AC14" s="86"/>
      <c r="AD14" s="86"/>
    </row>
    <row r="15" spans="1:33" ht="13.5" thickBot="1" x14ac:dyDescent="0.35">
      <c r="A15" s="19">
        <v>6442</v>
      </c>
      <c r="B15" s="20" t="s">
        <v>14</v>
      </c>
      <c r="C15" s="23"/>
      <c r="D15" s="21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1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</row>
    <row r="16" spans="1:33" ht="13.5" thickBot="1" x14ac:dyDescent="0.3">
      <c r="A16" s="24">
        <v>800217339</v>
      </c>
      <c r="B16" s="25" t="s">
        <v>15</v>
      </c>
      <c r="C16" s="27">
        <v>42069</v>
      </c>
      <c r="D16" s="26">
        <f>Q16+AD16</f>
        <v>2.1619999999999999</v>
      </c>
      <c r="E16" s="37">
        <v>0.42599999999999999</v>
      </c>
      <c r="F16" s="38">
        <v>0</v>
      </c>
      <c r="G16" s="38">
        <v>1.736</v>
      </c>
      <c r="H16" s="40">
        <v>0</v>
      </c>
      <c r="I16" s="40">
        <v>0</v>
      </c>
      <c r="J16" s="40">
        <v>0</v>
      </c>
      <c r="K16" s="40">
        <v>0</v>
      </c>
      <c r="L16" s="40">
        <v>0</v>
      </c>
      <c r="M16" s="40">
        <v>0</v>
      </c>
      <c r="N16" s="40">
        <v>0</v>
      </c>
      <c r="O16" s="40">
        <v>0</v>
      </c>
      <c r="P16" s="40">
        <v>0</v>
      </c>
      <c r="Q16" s="41">
        <f>SUM(E16:P16)</f>
        <v>2.1619999999999999</v>
      </c>
      <c r="R16" s="40">
        <v>0</v>
      </c>
      <c r="S16" s="40">
        <v>0</v>
      </c>
      <c r="T16" s="40">
        <v>0</v>
      </c>
      <c r="U16" s="40">
        <v>0</v>
      </c>
      <c r="V16" s="40">
        <v>0</v>
      </c>
      <c r="W16" s="40">
        <v>0</v>
      </c>
      <c r="X16" s="40">
        <v>0</v>
      </c>
      <c r="Y16" s="40">
        <v>0</v>
      </c>
      <c r="Z16" s="40">
        <v>0</v>
      </c>
      <c r="AA16" s="40">
        <v>0</v>
      </c>
      <c r="AB16" s="40">
        <v>0</v>
      </c>
      <c r="AC16" s="40">
        <v>0</v>
      </c>
      <c r="AD16" s="26">
        <f>SUM(R16:AC16)</f>
        <v>0</v>
      </c>
      <c r="AF16" s="186"/>
      <c r="AG16" s="186"/>
    </row>
    <row r="17" spans="1:33" ht="13.5" thickBot="1" x14ac:dyDescent="0.35">
      <c r="A17" s="29" t="s">
        <v>16</v>
      </c>
      <c r="B17" s="30"/>
      <c r="C17" s="36"/>
      <c r="D17" s="31">
        <f t="shared" ref="D17:AD17" si="2">+SUBTOTAL(9,D16:D16)</f>
        <v>2.1619999999999999</v>
      </c>
      <c r="E17" s="78">
        <f t="shared" si="2"/>
        <v>0.42599999999999999</v>
      </c>
      <c r="F17" s="79">
        <f t="shared" si="2"/>
        <v>0</v>
      </c>
      <c r="G17" s="79">
        <f t="shared" si="2"/>
        <v>1.736</v>
      </c>
      <c r="H17" s="79">
        <f t="shared" si="2"/>
        <v>0</v>
      </c>
      <c r="I17" s="79">
        <f t="shared" si="2"/>
        <v>0</v>
      </c>
      <c r="J17" s="79">
        <f t="shared" si="2"/>
        <v>0</v>
      </c>
      <c r="K17" s="79">
        <f t="shared" si="2"/>
        <v>0</v>
      </c>
      <c r="L17" s="79">
        <f t="shared" si="2"/>
        <v>0</v>
      </c>
      <c r="M17" s="80">
        <f t="shared" si="2"/>
        <v>0</v>
      </c>
      <c r="N17" s="79">
        <f t="shared" si="2"/>
        <v>0</v>
      </c>
      <c r="O17" s="79">
        <f t="shared" si="2"/>
        <v>0</v>
      </c>
      <c r="P17" s="81">
        <f t="shared" si="2"/>
        <v>0</v>
      </c>
      <c r="Q17" s="82">
        <f t="shared" si="2"/>
        <v>2.1619999999999999</v>
      </c>
      <c r="R17" s="79">
        <f t="shared" si="2"/>
        <v>0</v>
      </c>
      <c r="S17" s="79">
        <f t="shared" si="2"/>
        <v>0</v>
      </c>
      <c r="T17" s="79">
        <f t="shared" si="2"/>
        <v>0</v>
      </c>
      <c r="U17" s="79">
        <f t="shared" si="2"/>
        <v>0</v>
      </c>
      <c r="V17" s="79">
        <f t="shared" si="2"/>
        <v>0</v>
      </c>
      <c r="W17" s="79">
        <f t="shared" si="2"/>
        <v>0</v>
      </c>
      <c r="X17" s="79">
        <f t="shared" si="2"/>
        <v>0</v>
      </c>
      <c r="Y17" s="79">
        <f t="shared" si="2"/>
        <v>0</v>
      </c>
      <c r="Z17" s="80">
        <f t="shared" si="2"/>
        <v>0</v>
      </c>
      <c r="AA17" s="79">
        <f t="shared" si="2"/>
        <v>0</v>
      </c>
      <c r="AB17" s="79">
        <f t="shared" si="2"/>
        <v>0</v>
      </c>
      <c r="AC17" s="81">
        <f t="shared" si="2"/>
        <v>0</v>
      </c>
      <c r="AD17" s="184">
        <f t="shared" si="2"/>
        <v>0</v>
      </c>
    </row>
    <row r="18" spans="1:33" ht="13.5" thickBot="1" x14ac:dyDescent="0.35">
      <c r="A18" s="39"/>
      <c r="B18" s="15"/>
      <c r="C18" s="18"/>
      <c r="D18" s="21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1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1"/>
    </row>
    <row r="19" spans="1:33" ht="13.5" thickBot="1" x14ac:dyDescent="0.35">
      <c r="A19" s="29" t="s">
        <v>17</v>
      </c>
      <c r="B19" s="30"/>
      <c r="C19" s="87"/>
      <c r="D19" s="31">
        <f t="shared" ref="D19:AD19" si="3">+SUBTOTAL(9,D5:D17)</f>
        <v>13.675999999999998</v>
      </c>
      <c r="E19" s="32">
        <f t="shared" si="3"/>
        <v>0.85199999999999998</v>
      </c>
      <c r="F19" s="33">
        <f t="shared" si="3"/>
        <v>7.1580000000000004</v>
      </c>
      <c r="G19" s="33">
        <f t="shared" si="3"/>
        <v>5.6659999999999995</v>
      </c>
      <c r="H19" s="33">
        <f t="shared" si="3"/>
        <v>0</v>
      </c>
      <c r="I19" s="33">
        <f t="shared" si="3"/>
        <v>0</v>
      </c>
      <c r="J19" s="33">
        <f t="shared" si="3"/>
        <v>0</v>
      </c>
      <c r="K19" s="34">
        <f t="shared" si="3"/>
        <v>0</v>
      </c>
      <c r="L19" s="34">
        <f t="shared" si="3"/>
        <v>0</v>
      </c>
      <c r="M19" s="34">
        <f t="shared" si="3"/>
        <v>0</v>
      </c>
      <c r="N19" s="33">
        <f t="shared" si="3"/>
        <v>0</v>
      </c>
      <c r="O19" s="33">
        <f t="shared" si="3"/>
        <v>0</v>
      </c>
      <c r="P19" s="35">
        <f t="shared" si="3"/>
        <v>0</v>
      </c>
      <c r="Q19" s="31">
        <f t="shared" si="3"/>
        <v>13.675999999999998</v>
      </c>
      <c r="R19" s="32">
        <f t="shared" si="3"/>
        <v>0</v>
      </c>
      <c r="S19" s="33">
        <f t="shared" si="3"/>
        <v>0</v>
      </c>
      <c r="T19" s="33">
        <f t="shared" si="3"/>
        <v>0</v>
      </c>
      <c r="U19" s="33">
        <f t="shared" si="3"/>
        <v>0</v>
      </c>
      <c r="V19" s="33">
        <f t="shared" si="3"/>
        <v>0</v>
      </c>
      <c r="W19" s="33">
        <f t="shared" si="3"/>
        <v>0</v>
      </c>
      <c r="X19" s="34">
        <f t="shared" si="3"/>
        <v>0</v>
      </c>
      <c r="Y19" s="34">
        <f t="shared" si="3"/>
        <v>0</v>
      </c>
      <c r="Z19" s="34">
        <f t="shared" si="3"/>
        <v>0</v>
      </c>
      <c r="AA19" s="33">
        <f t="shared" si="3"/>
        <v>0</v>
      </c>
      <c r="AB19" s="33">
        <f t="shared" si="3"/>
        <v>0</v>
      </c>
      <c r="AC19" s="35">
        <f t="shared" si="3"/>
        <v>0</v>
      </c>
      <c r="AD19" s="31">
        <f t="shared" si="3"/>
        <v>0</v>
      </c>
    </row>
    <row r="20" spans="1:33" x14ac:dyDescent="0.3">
      <c r="B20" s="88"/>
      <c r="C20" s="23"/>
      <c r="D20" s="16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89"/>
    </row>
    <row r="21" spans="1:33" ht="13.5" thickBot="1" x14ac:dyDescent="0.35">
      <c r="A21" s="42">
        <v>8169</v>
      </c>
      <c r="B21" s="42" t="s">
        <v>18</v>
      </c>
      <c r="C21" s="92"/>
      <c r="D21" s="90"/>
      <c r="E21" s="91"/>
      <c r="F21" s="91"/>
      <c r="G21" s="91"/>
      <c r="H21" s="91"/>
      <c r="I21" s="91"/>
      <c r="J21" s="91"/>
      <c r="K21" s="91"/>
      <c r="L21" s="91"/>
      <c r="M21" s="91"/>
      <c r="N21" s="91"/>
      <c r="O21" s="91"/>
      <c r="P21" s="91"/>
      <c r="Q21" s="43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  <c r="AD21" s="22"/>
    </row>
    <row r="22" spans="1:33" ht="13.5" thickBot="1" x14ac:dyDescent="0.35">
      <c r="A22" s="94">
        <v>902519003</v>
      </c>
      <c r="B22" s="95" t="s">
        <v>19</v>
      </c>
      <c r="C22" s="190">
        <v>44504</v>
      </c>
      <c r="D22" s="96">
        <f>+Q22+AD22</f>
        <v>1050</v>
      </c>
      <c r="E22" s="97">
        <v>480.21100000000001</v>
      </c>
      <c r="F22" s="98">
        <v>174.46299999999999</v>
      </c>
      <c r="G22" s="98">
        <v>197.05600000000001</v>
      </c>
      <c r="H22" s="98">
        <v>185</v>
      </c>
      <c r="I22" s="98">
        <v>13.27</v>
      </c>
      <c r="J22" s="98">
        <v>0</v>
      </c>
      <c r="K22" s="98">
        <v>0</v>
      </c>
      <c r="L22" s="98">
        <v>0</v>
      </c>
      <c r="M22" s="98">
        <v>0</v>
      </c>
      <c r="N22" s="98">
        <v>0</v>
      </c>
      <c r="O22" s="98">
        <v>0</v>
      </c>
      <c r="P22" s="99">
        <v>0</v>
      </c>
      <c r="Q22" s="31">
        <f>SUM(E22:P22)</f>
        <v>1050</v>
      </c>
      <c r="R22" s="100">
        <v>0</v>
      </c>
      <c r="S22" s="101">
        <v>0</v>
      </c>
      <c r="T22" s="101">
        <v>0</v>
      </c>
      <c r="U22" s="101">
        <v>0</v>
      </c>
      <c r="V22" s="101">
        <v>0</v>
      </c>
      <c r="W22" s="101">
        <v>0</v>
      </c>
      <c r="X22" s="101">
        <v>0</v>
      </c>
      <c r="Y22" s="101">
        <v>0</v>
      </c>
      <c r="Z22" s="101">
        <v>0</v>
      </c>
      <c r="AA22" s="101">
        <v>0</v>
      </c>
      <c r="AB22" s="101">
        <v>0</v>
      </c>
      <c r="AC22" s="102">
        <v>0</v>
      </c>
      <c r="AD22" s="103">
        <f>SUM(R22:AC22)</f>
        <v>0</v>
      </c>
      <c r="AF22" s="186"/>
      <c r="AG22" s="186"/>
    </row>
    <row r="23" spans="1:33" ht="13.5" thickBot="1" x14ac:dyDescent="0.35">
      <c r="A23" s="104" t="s">
        <v>20</v>
      </c>
      <c r="B23" s="105"/>
      <c r="C23" s="113"/>
      <c r="D23" s="106">
        <f t="shared" ref="D23:AD23" si="4">+SUBTOTAL(9,D22:D22)</f>
        <v>1050</v>
      </c>
      <c r="E23" s="107">
        <f t="shared" si="4"/>
        <v>480.21100000000001</v>
      </c>
      <c r="F23" s="107">
        <f t="shared" si="4"/>
        <v>174.46299999999999</v>
      </c>
      <c r="G23" s="107">
        <f t="shared" si="4"/>
        <v>197.05600000000001</v>
      </c>
      <c r="H23" s="107">
        <f t="shared" si="4"/>
        <v>185</v>
      </c>
      <c r="I23" s="107">
        <f t="shared" si="4"/>
        <v>13.27</v>
      </c>
      <c r="J23" s="107">
        <f t="shared" si="4"/>
        <v>0</v>
      </c>
      <c r="K23" s="107">
        <f t="shared" si="4"/>
        <v>0</v>
      </c>
      <c r="L23" s="107">
        <f t="shared" si="4"/>
        <v>0</v>
      </c>
      <c r="M23" s="108">
        <f t="shared" si="4"/>
        <v>0</v>
      </c>
      <c r="N23" s="107">
        <f t="shared" si="4"/>
        <v>0</v>
      </c>
      <c r="O23" s="107">
        <f t="shared" si="4"/>
        <v>0</v>
      </c>
      <c r="P23" s="109">
        <f t="shared" si="4"/>
        <v>0</v>
      </c>
      <c r="Q23" s="110">
        <f t="shared" si="4"/>
        <v>1050</v>
      </c>
      <c r="R23" s="111">
        <f t="shared" si="4"/>
        <v>0</v>
      </c>
      <c r="S23" s="107">
        <f t="shared" si="4"/>
        <v>0</v>
      </c>
      <c r="T23" s="107">
        <f t="shared" si="4"/>
        <v>0</v>
      </c>
      <c r="U23" s="107">
        <f t="shared" si="4"/>
        <v>0</v>
      </c>
      <c r="V23" s="107">
        <f t="shared" si="4"/>
        <v>0</v>
      </c>
      <c r="W23" s="107">
        <f t="shared" si="4"/>
        <v>0</v>
      </c>
      <c r="X23" s="107">
        <f t="shared" si="4"/>
        <v>0</v>
      </c>
      <c r="Y23" s="107">
        <f t="shared" si="4"/>
        <v>0</v>
      </c>
      <c r="Z23" s="108">
        <f t="shared" si="4"/>
        <v>0</v>
      </c>
      <c r="AA23" s="107">
        <f t="shared" si="4"/>
        <v>0</v>
      </c>
      <c r="AB23" s="107">
        <f t="shared" si="4"/>
        <v>0</v>
      </c>
      <c r="AC23" s="109">
        <f t="shared" si="4"/>
        <v>0</v>
      </c>
      <c r="AD23" s="112">
        <f t="shared" si="4"/>
        <v>0</v>
      </c>
    </row>
    <row r="24" spans="1:33" x14ac:dyDescent="0.3">
      <c r="D24" s="114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22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</row>
    <row r="25" spans="1:33" ht="13.5" thickBot="1" x14ac:dyDescent="0.35">
      <c r="A25" s="20">
        <v>6902</v>
      </c>
      <c r="B25" s="20" t="s">
        <v>21</v>
      </c>
      <c r="C25" s="9"/>
      <c r="D25" s="114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22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91"/>
    </row>
    <row r="26" spans="1:33" ht="13.5" thickBot="1" x14ac:dyDescent="0.35">
      <c r="A26" s="120">
        <v>900295954</v>
      </c>
      <c r="B26" s="121" t="s">
        <v>22</v>
      </c>
      <c r="C26" s="190">
        <v>45362</v>
      </c>
      <c r="D26" s="122">
        <f>+Q26+AD26</f>
        <v>16068</v>
      </c>
      <c r="E26" s="123">
        <v>25.198</v>
      </c>
      <c r="F26" s="124">
        <v>18.344000000000001</v>
      </c>
      <c r="G26" s="124">
        <v>21.613</v>
      </c>
      <c r="H26" s="124">
        <v>78.5</v>
      </c>
      <c r="I26" s="124">
        <v>80</v>
      </c>
      <c r="J26" s="124">
        <v>80</v>
      </c>
      <c r="K26" s="124">
        <v>80</v>
      </c>
      <c r="L26" s="124">
        <v>81.656000000000006</v>
      </c>
      <c r="M26" s="124">
        <v>100</v>
      </c>
      <c r="N26" s="124">
        <v>100</v>
      </c>
      <c r="O26" s="124">
        <v>159.887</v>
      </c>
      <c r="P26" s="124">
        <v>162.80199999999999</v>
      </c>
      <c r="Q26" s="125">
        <f>SUM(E26:P26)</f>
        <v>987.99999999999989</v>
      </c>
      <c r="R26" s="123">
        <v>0</v>
      </c>
      <c r="S26" s="124">
        <v>0</v>
      </c>
      <c r="T26" s="124">
        <v>0</v>
      </c>
      <c r="U26" s="124">
        <v>0</v>
      </c>
      <c r="V26" s="124">
        <v>0</v>
      </c>
      <c r="W26" s="124">
        <v>0</v>
      </c>
      <c r="X26" s="124">
        <v>0</v>
      </c>
      <c r="Y26" s="124">
        <v>0</v>
      </c>
      <c r="Z26" s="124">
        <v>0</v>
      </c>
      <c r="AA26" s="124">
        <v>0</v>
      </c>
      <c r="AB26" s="124">
        <v>0</v>
      </c>
      <c r="AC26" s="126">
        <v>15080</v>
      </c>
      <c r="AD26" s="127">
        <f>SUM(R26:AC26)</f>
        <v>15080</v>
      </c>
      <c r="AF26" s="186"/>
      <c r="AG26" s="186"/>
    </row>
    <row r="27" spans="1:33" ht="13.5" thickBot="1" x14ac:dyDescent="0.35">
      <c r="A27" s="75" t="s">
        <v>23</v>
      </c>
      <c r="B27" s="128"/>
      <c r="C27" s="129"/>
      <c r="D27" s="117">
        <f t="shared" ref="D27:AD27" si="5">SUBTOTAL(9,D26:D26)</f>
        <v>16068</v>
      </c>
      <c r="E27" s="117">
        <f t="shared" si="5"/>
        <v>25.198</v>
      </c>
      <c r="F27" s="117">
        <f t="shared" si="5"/>
        <v>18.344000000000001</v>
      </c>
      <c r="G27" s="117">
        <f t="shared" si="5"/>
        <v>21.613</v>
      </c>
      <c r="H27" s="117">
        <f t="shared" si="5"/>
        <v>78.5</v>
      </c>
      <c r="I27" s="117">
        <f t="shared" si="5"/>
        <v>80</v>
      </c>
      <c r="J27" s="117">
        <f t="shared" si="5"/>
        <v>80</v>
      </c>
      <c r="K27" s="117">
        <f t="shared" si="5"/>
        <v>80</v>
      </c>
      <c r="L27" s="117">
        <f t="shared" si="5"/>
        <v>81.656000000000006</v>
      </c>
      <c r="M27" s="117">
        <f t="shared" si="5"/>
        <v>100</v>
      </c>
      <c r="N27" s="117">
        <f t="shared" si="5"/>
        <v>100</v>
      </c>
      <c r="O27" s="117">
        <f t="shared" si="5"/>
        <v>159.887</v>
      </c>
      <c r="P27" s="117">
        <f t="shared" si="5"/>
        <v>162.80199999999999</v>
      </c>
      <c r="Q27" s="117">
        <f t="shared" si="5"/>
        <v>987.99999999999989</v>
      </c>
      <c r="R27" s="117">
        <f t="shared" si="5"/>
        <v>0</v>
      </c>
      <c r="S27" s="117">
        <f t="shared" si="5"/>
        <v>0</v>
      </c>
      <c r="T27" s="117">
        <f t="shared" si="5"/>
        <v>0</v>
      </c>
      <c r="U27" s="117">
        <f t="shared" si="5"/>
        <v>0</v>
      </c>
      <c r="V27" s="117">
        <f t="shared" si="5"/>
        <v>0</v>
      </c>
      <c r="W27" s="117">
        <f t="shared" si="5"/>
        <v>0</v>
      </c>
      <c r="X27" s="117">
        <f t="shared" si="5"/>
        <v>0</v>
      </c>
      <c r="Y27" s="117">
        <f t="shared" si="5"/>
        <v>0</v>
      </c>
      <c r="Z27" s="117">
        <f t="shared" si="5"/>
        <v>0</v>
      </c>
      <c r="AA27" s="117">
        <f t="shared" si="5"/>
        <v>0</v>
      </c>
      <c r="AB27" s="117">
        <f t="shared" si="5"/>
        <v>0</v>
      </c>
      <c r="AC27" s="117">
        <f t="shared" si="5"/>
        <v>15080</v>
      </c>
      <c r="AD27" s="117">
        <f t="shared" si="5"/>
        <v>15080</v>
      </c>
    </row>
    <row r="28" spans="1:33" x14ac:dyDescent="0.3">
      <c r="A28" s="20"/>
      <c r="D28" s="130"/>
      <c r="E28" s="89"/>
      <c r="F28" s="89"/>
      <c r="G28" s="89"/>
      <c r="H28" s="89"/>
      <c r="I28" s="89"/>
      <c r="J28" s="89"/>
      <c r="K28" s="89"/>
      <c r="L28" s="89"/>
      <c r="M28" s="89"/>
      <c r="N28" s="89"/>
      <c r="O28" s="89"/>
      <c r="P28" s="89"/>
      <c r="Q28" s="21"/>
      <c r="R28" s="89"/>
      <c r="S28" s="89"/>
      <c r="T28" s="89"/>
      <c r="U28" s="89"/>
      <c r="V28" s="89"/>
      <c r="W28" s="89"/>
      <c r="X28" s="89"/>
      <c r="Y28" s="89"/>
      <c r="Z28" s="89"/>
      <c r="AA28" s="89"/>
      <c r="AB28" s="89"/>
      <c r="AC28" s="89"/>
      <c r="AD28" s="89"/>
    </row>
    <row r="29" spans="1:33" ht="13.5" thickBot="1" x14ac:dyDescent="0.35">
      <c r="A29" s="20">
        <v>6420</v>
      </c>
      <c r="B29" s="20" t="s">
        <v>24</v>
      </c>
      <c r="D29" s="90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22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91"/>
    </row>
    <row r="30" spans="1:33" x14ac:dyDescent="0.3">
      <c r="A30" s="46">
        <v>901453922</v>
      </c>
      <c r="B30" s="47" t="s">
        <v>25</v>
      </c>
      <c r="C30" s="54">
        <v>44335</v>
      </c>
      <c r="D30" s="48">
        <f t="shared" ref="D30:D33" si="6">+Q30+AD30</f>
        <v>599.99999999999989</v>
      </c>
      <c r="E30" s="49">
        <v>51.302</v>
      </c>
      <c r="F30" s="50">
        <v>127.84</v>
      </c>
      <c r="G30" s="50">
        <v>336.291</v>
      </c>
      <c r="H30" s="50">
        <v>21.140999999999998</v>
      </c>
      <c r="I30" s="50">
        <v>21.140999999999998</v>
      </c>
      <c r="J30" s="50">
        <v>42.284999999999997</v>
      </c>
      <c r="K30" s="51">
        <v>0</v>
      </c>
      <c r="L30" s="51">
        <v>0</v>
      </c>
      <c r="M30" s="51">
        <v>0</v>
      </c>
      <c r="N30" s="50">
        <v>0</v>
      </c>
      <c r="O30" s="50">
        <v>0</v>
      </c>
      <c r="P30" s="52">
        <v>0</v>
      </c>
      <c r="Q30" s="53">
        <f t="shared" ref="Q30:Q33" si="7">SUM(E30:P30)</f>
        <v>599.99999999999989</v>
      </c>
      <c r="R30" s="49">
        <v>0</v>
      </c>
      <c r="S30" s="49">
        <v>0</v>
      </c>
      <c r="T30" s="49">
        <v>0</v>
      </c>
      <c r="U30" s="49">
        <v>0</v>
      </c>
      <c r="V30" s="49">
        <v>0</v>
      </c>
      <c r="W30" s="49">
        <v>0</v>
      </c>
      <c r="X30" s="49">
        <v>0</v>
      </c>
      <c r="Y30" s="49">
        <v>0</v>
      </c>
      <c r="Z30" s="49">
        <v>0</v>
      </c>
      <c r="AA30" s="49">
        <v>0</v>
      </c>
      <c r="AB30" s="50">
        <v>0</v>
      </c>
      <c r="AC30" s="52">
        <v>0</v>
      </c>
      <c r="AD30" s="53">
        <f>SUM(R30:AC30)</f>
        <v>0</v>
      </c>
      <c r="AF30" s="186"/>
      <c r="AG30" s="186"/>
    </row>
    <row r="31" spans="1:33" x14ac:dyDescent="0.3">
      <c r="A31" s="133">
        <v>901460764</v>
      </c>
      <c r="B31" s="134" t="s">
        <v>26</v>
      </c>
      <c r="C31" s="143">
        <v>44335</v>
      </c>
      <c r="D31" s="135">
        <f t="shared" si="6"/>
        <v>5390.4220000000005</v>
      </c>
      <c r="E31" s="136">
        <v>223.88499999999999</v>
      </c>
      <c r="F31" s="136">
        <v>335.58699999999999</v>
      </c>
      <c r="G31" s="136">
        <v>150.76499999999999</v>
      </c>
      <c r="H31" s="136">
        <v>300</v>
      </c>
      <c r="I31" s="136">
        <v>300</v>
      </c>
      <c r="J31" s="136">
        <f>200-24.784</f>
        <v>175.21600000000001</v>
      </c>
      <c r="K31" s="136">
        <f>200-24.784</f>
        <v>175.21600000000001</v>
      </c>
      <c r="L31" s="136">
        <f>200-24.784</f>
        <v>175.21600000000001</v>
      </c>
      <c r="M31" s="136">
        <v>188</v>
      </c>
      <c r="N31" s="136">
        <v>150</v>
      </c>
      <c r="O31" s="136">
        <v>125</v>
      </c>
      <c r="P31" s="136">
        <v>217.49600000000001</v>
      </c>
      <c r="Q31" s="140">
        <f t="shared" si="7"/>
        <v>2516.3809999999999</v>
      </c>
      <c r="R31" s="137">
        <v>250</v>
      </c>
      <c r="S31" s="137">
        <v>250</v>
      </c>
      <c r="T31" s="137">
        <v>250</v>
      </c>
      <c r="U31" s="137">
        <v>250</v>
      </c>
      <c r="V31" s="137">
        <v>250</v>
      </c>
      <c r="W31" s="137">
        <v>250</v>
      </c>
      <c r="X31" s="137">
        <v>250</v>
      </c>
      <c r="Y31" s="137">
        <v>250</v>
      </c>
      <c r="Z31" s="137">
        <v>250</v>
      </c>
      <c r="AA31" s="137">
        <v>250</v>
      </c>
      <c r="AB31" s="137">
        <v>250</v>
      </c>
      <c r="AC31" s="138">
        <v>124.041</v>
      </c>
      <c r="AD31" s="142">
        <v>2874.0410000000002</v>
      </c>
      <c r="AF31" s="186"/>
      <c r="AG31" s="186"/>
    </row>
    <row r="32" spans="1:33" x14ac:dyDescent="0.3">
      <c r="A32" s="133">
        <v>901453926</v>
      </c>
      <c r="B32" s="144" t="s">
        <v>27</v>
      </c>
      <c r="C32" s="143">
        <v>43882</v>
      </c>
      <c r="D32" s="183">
        <f t="shared" si="6"/>
        <v>12.779</v>
      </c>
      <c r="E32" s="136">
        <v>2.052</v>
      </c>
      <c r="F32" s="136">
        <v>8.3330000000000002</v>
      </c>
      <c r="G32" s="136">
        <v>2.3940000000000001</v>
      </c>
      <c r="H32" s="136">
        <v>0</v>
      </c>
      <c r="I32" s="136">
        <v>0</v>
      </c>
      <c r="J32" s="136">
        <v>0</v>
      </c>
      <c r="K32" s="136">
        <v>0</v>
      </c>
      <c r="L32" s="136">
        <v>0</v>
      </c>
      <c r="M32" s="136">
        <v>0</v>
      </c>
      <c r="N32" s="136">
        <v>0</v>
      </c>
      <c r="O32" s="136">
        <v>0</v>
      </c>
      <c r="P32" s="136">
        <v>0</v>
      </c>
      <c r="Q32" s="140">
        <f t="shared" si="7"/>
        <v>12.779</v>
      </c>
      <c r="R32" s="137">
        <v>0</v>
      </c>
      <c r="S32" s="137">
        <v>0</v>
      </c>
      <c r="T32" s="137">
        <v>0</v>
      </c>
      <c r="U32" s="137">
        <v>0</v>
      </c>
      <c r="V32" s="137">
        <v>0</v>
      </c>
      <c r="W32" s="137">
        <v>0</v>
      </c>
      <c r="X32" s="137">
        <v>0</v>
      </c>
      <c r="Y32" s="137">
        <v>0</v>
      </c>
      <c r="Z32" s="137">
        <v>0</v>
      </c>
      <c r="AA32" s="137">
        <v>0</v>
      </c>
      <c r="AB32" s="137">
        <v>0</v>
      </c>
      <c r="AC32" s="138">
        <v>0</v>
      </c>
      <c r="AD32" s="182">
        <f>SUM(R32:AC32)</f>
        <v>0</v>
      </c>
      <c r="AF32" s="186"/>
      <c r="AG32" s="186"/>
    </row>
    <row r="33" spans="1:33" ht="13.5" thickBot="1" x14ac:dyDescent="0.35">
      <c r="A33" s="147">
        <v>802120834</v>
      </c>
      <c r="B33" s="148" t="s">
        <v>28</v>
      </c>
      <c r="C33" s="155">
        <v>44926</v>
      </c>
      <c r="D33" s="149">
        <f t="shared" si="6"/>
        <v>6500</v>
      </c>
      <c r="E33" s="150">
        <v>4.0359999999999996</v>
      </c>
      <c r="F33" s="151">
        <v>111.89700000000001</v>
      </c>
      <c r="G33" s="151">
        <v>61.585000000000001</v>
      </c>
      <c r="H33" s="151">
        <v>22.481999999999999</v>
      </c>
      <c r="I33" s="151">
        <v>0</v>
      </c>
      <c r="J33" s="151">
        <v>0</v>
      </c>
      <c r="K33" s="151">
        <v>0</v>
      </c>
      <c r="L33" s="151">
        <v>0</v>
      </c>
      <c r="M33" s="152">
        <v>6300</v>
      </c>
      <c r="N33" s="151">
        <v>0</v>
      </c>
      <c r="O33" s="151">
        <v>0</v>
      </c>
      <c r="P33" s="153">
        <v>0</v>
      </c>
      <c r="Q33" s="55">
        <f t="shared" si="7"/>
        <v>6500</v>
      </c>
      <c r="R33" s="150"/>
      <c r="S33" s="151"/>
      <c r="T33" s="151"/>
      <c r="U33" s="151"/>
      <c r="V33" s="151"/>
      <c r="W33" s="151"/>
      <c r="X33" s="151"/>
      <c r="Y33" s="151"/>
      <c r="Z33" s="152"/>
      <c r="AA33" s="151"/>
      <c r="AB33" s="150"/>
      <c r="AC33" s="153"/>
      <c r="AD33" s="154"/>
      <c r="AF33" s="186"/>
      <c r="AG33" s="186"/>
    </row>
    <row r="34" spans="1:33" ht="13.5" thickBot="1" x14ac:dyDescent="0.35">
      <c r="A34" s="75" t="s">
        <v>29</v>
      </c>
      <c r="B34" s="128"/>
      <c r="C34" s="113"/>
      <c r="D34" s="117">
        <f t="shared" ref="D34:AD34" si="8">+SUBTOTAL(9,D30:D33)</f>
        <v>12503.201000000001</v>
      </c>
      <c r="E34" s="156">
        <f t="shared" si="8"/>
        <v>281.27500000000003</v>
      </c>
      <c r="F34" s="157">
        <f t="shared" si="8"/>
        <v>583.65700000000004</v>
      </c>
      <c r="G34" s="157">
        <f t="shared" si="8"/>
        <v>551.03499999999997</v>
      </c>
      <c r="H34" s="157">
        <f t="shared" si="8"/>
        <v>343.62300000000005</v>
      </c>
      <c r="I34" s="118">
        <f t="shared" si="8"/>
        <v>321.14100000000002</v>
      </c>
      <c r="J34" s="118">
        <f t="shared" si="8"/>
        <v>217.501</v>
      </c>
      <c r="K34" s="118">
        <f t="shared" si="8"/>
        <v>175.21600000000001</v>
      </c>
      <c r="L34" s="118">
        <f t="shared" si="8"/>
        <v>175.21600000000001</v>
      </c>
      <c r="M34" s="118">
        <f t="shared" si="8"/>
        <v>6488</v>
      </c>
      <c r="N34" s="118">
        <f t="shared" si="8"/>
        <v>150</v>
      </c>
      <c r="O34" s="118">
        <f t="shared" si="8"/>
        <v>125</v>
      </c>
      <c r="P34" s="158">
        <f t="shared" si="8"/>
        <v>217.49600000000001</v>
      </c>
      <c r="Q34" s="31">
        <f t="shared" si="8"/>
        <v>9629.16</v>
      </c>
      <c r="R34" s="119">
        <f t="shared" si="8"/>
        <v>250</v>
      </c>
      <c r="S34" s="118">
        <f t="shared" si="8"/>
        <v>250</v>
      </c>
      <c r="T34" s="118">
        <f t="shared" si="8"/>
        <v>250</v>
      </c>
      <c r="U34" s="118">
        <f t="shared" si="8"/>
        <v>250</v>
      </c>
      <c r="V34" s="118">
        <f t="shared" si="8"/>
        <v>250</v>
      </c>
      <c r="W34" s="118">
        <f t="shared" si="8"/>
        <v>250</v>
      </c>
      <c r="X34" s="118">
        <f t="shared" si="8"/>
        <v>250</v>
      </c>
      <c r="Y34" s="118">
        <f t="shared" si="8"/>
        <v>250</v>
      </c>
      <c r="Z34" s="158">
        <f t="shared" si="8"/>
        <v>250</v>
      </c>
      <c r="AA34" s="118">
        <f t="shared" si="8"/>
        <v>250</v>
      </c>
      <c r="AB34" s="119">
        <f t="shared" si="8"/>
        <v>250</v>
      </c>
      <c r="AC34" s="119">
        <f t="shared" si="8"/>
        <v>124.041</v>
      </c>
      <c r="AD34" s="159">
        <f t="shared" si="8"/>
        <v>2874.0410000000002</v>
      </c>
    </row>
    <row r="35" spans="1:33" x14ac:dyDescent="0.3">
      <c r="A35" s="20"/>
      <c r="D35" s="130"/>
      <c r="E35" s="89"/>
      <c r="F35" s="89"/>
      <c r="G35" s="89"/>
      <c r="H35" s="89"/>
      <c r="I35" s="89"/>
      <c r="J35" s="89"/>
      <c r="K35" s="89"/>
      <c r="L35" s="89"/>
      <c r="M35" s="89"/>
      <c r="N35" s="89"/>
      <c r="O35" s="89"/>
      <c r="P35" s="89"/>
      <c r="Q35" s="21"/>
      <c r="R35" s="89"/>
      <c r="S35" s="89"/>
      <c r="T35" s="89"/>
      <c r="U35" s="89"/>
      <c r="V35" s="89"/>
      <c r="W35" s="89"/>
      <c r="X35" s="89"/>
      <c r="Y35" s="89"/>
      <c r="Z35" s="89"/>
      <c r="AA35" s="89"/>
      <c r="AB35" s="89"/>
      <c r="AC35" s="89"/>
      <c r="AD35" s="89"/>
    </row>
    <row r="36" spans="1:33" ht="13.5" thickBot="1" x14ac:dyDescent="0.35">
      <c r="A36" s="160">
        <v>6092</v>
      </c>
      <c r="B36" s="20" t="s">
        <v>30</v>
      </c>
      <c r="D36" s="90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22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91"/>
    </row>
    <row r="37" spans="1:33" ht="13.5" thickBot="1" x14ac:dyDescent="0.35">
      <c r="A37" s="161">
        <v>800063633</v>
      </c>
      <c r="B37" s="131" t="s">
        <v>31</v>
      </c>
      <c r="C37" s="63">
        <v>46029</v>
      </c>
      <c r="D37" s="122">
        <f t="shared" ref="D37" si="9">+Q37+AD37</f>
        <v>1938.497652</v>
      </c>
      <c r="E37" s="58">
        <v>-110.27842000000001</v>
      </c>
      <c r="F37" s="59">
        <v>107.34035200000001</v>
      </c>
      <c r="G37" s="59">
        <v>84.996992000000006</v>
      </c>
      <c r="H37" s="59">
        <v>62.88</v>
      </c>
      <c r="I37" s="59">
        <v>62.88</v>
      </c>
      <c r="J37" s="59">
        <v>62.88</v>
      </c>
      <c r="K37" s="59">
        <v>62.88</v>
      </c>
      <c r="L37" s="59">
        <v>67.325091999999998</v>
      </c>
      <c r="M37" s="60">
        <v>69.866492000000008</v>
      </c>
      <c r="N37" s="59">
        <v>69.866492000000008</v>
      </c>
      <c r="O37" s="59">
        <v>69.866492000000008</v>
      </c>
      <c r="P37" s="61">
        <v>227.59415999999999</v>
      </c>
      <c r="Q37" s="132">
        <f t="shared" ref="Q37" si="10">SUM(E37:P37)</f>
        <v>838.09765200000004</v>
      </c>
      <c r="R37" s="58">
        <v>-104.80000000000001</v>
      </c>
      <c r="S37" s="59">
        <v>104.80000000000001</v>
      </c>
      <c r="T37" s="59">
        <v>104.80000000000001</v>
      </c>
      <c r="U37" s="59">
        <v>104.80000000000001</v>
      </c>
      <c r="V37" s="59">
        <v>104.80000000000001</v>
      </c>
      <c r="W37" s="59">
        <v>104.80000000000001</v>
      </c>
      <c r="X37" s="59">
        <v>104.80000000000001</v>
      </c>
      <c r="Y37" s="59">
        <v>104.80000000000001</v>
      </c>
      <c r="Z37" s="59">
        <v>104.80000000000001</v>
      </c>
      <c r="AA37" s="59">
        <v>104.80000000000001</v>
      </c>
      <c r="AB37" s="59">
        <v>104.80000000000001</v>
      </c>
      <c r="AC37" s="59">
        <v>157.20000000000002</v>
      </c>
      <c r="AD37" s="62">
        <f t="shared" ref="AD37" si="11">SUM(R37:AC37)</f>
        <v>1100.3999999999999</v>
      </c>
      <c r="AF37" s="186"/>
      <c r="AG37" s="186"/>
    </row>
    <row r="38" spans="1:33" ht="13.5" thickBot="1" x14ac:dyDescent="0.35">
      <c r="A38" s="75" t="s">
        <v>32</v>
      </c>
      <c r="B38" s="128"/>
      <c r="C38" s="167"/>
      <c r="D38" s="117">
        <f t="shared" ref="D38:AD38" si="12">+SUBTOTAL(9,D37:D37)</f>
        <v>1938.497652</v>
      </c>
      <c r="E38" s="156">
        <f t="shared" si="12"/>
        <v>-110.27842000000001</v>
      </c>
      <c r="F38" s="157">
        <f t="shared" si="12"/>
        <v>107.34035200000001</v>
      </c>
      <c r="G38" s="157">
        <f t="shared" si="12"/>
        <v>84.996992000000006</v>
      </c>
      <c r="H38" s="157">
        <f t="shared" si="12"/>
        <v>62.88</v>
      </c>
      <c r="I38" s="118">
        <f t="shared" si="12"/>
        <v>62.88</v>
      </c>
      <c r="J38" s="118">
        <f t="shared" si="12"/>
        <v>62.88</v>
      </c>
      <c r="K38" s="118">
        <f t="shared" si="12"/>
        <v>62.88</v>
      </c>
      <c r="L38" s="118">
        <f t="shared" si="12"/>
        <v>67.325091999999998</v>
      </c>
      <c r="M38" s="118">
        <f t="shared" si="12"/>
        <v>69.866492000000008</v>
      </c>
      <c r="N38" s="118">
        <f t="shared" si="12"/>
        <v>69.866492000000008</v>
      </c>
      <c r="O38" s="118">
        <f t="shared" si="12"/>
        <v>69.866492000000008</v>
      </c>
      <c r="P38" s="158">
        <f t="shared" si="12"/>
        <v>227.59415999999999</v>
      </c>
      <c r="Q38" s="31">
        <f t="shared" si="12"/>
        <v>838.09765200000004</v>
      </c>
      <c r="R38" s="119">
        <f t="shared" si="12"/>
        <v>-104.80000000000001</v>
      </c>
      <c r="S38" s="118">
        <f t="shared" si="12"/>
        <v>104.80000000000001</v>
      </c>
      <c r="T38" s="118">
        <f t="shared" si="12"/>
        <v>104.80000000000001</v>
      </c>
      <c r="U38" s="118">
        <f t="shared" si="12"/>
        <v>104.80000000000001</v>
      </c>
      <c r="V38" s="118">
        <f t="shared" si="12"/>
        <v>104.80000000000001</v>
      </c>
      <c r="W38" s="118">
        <f t="shared" si="12"/>
        <v>104.80000000000001</v>
      </c>
      <c r="X38" s="118">
        <f t="shared" si="12"/>
        <v>104.80000000000001</v>
      </c>
      <c r="Y38" s="118">
        <f t="shared" si="12"/>
        <v>104.80000000000001</v>
      </c>
      <c r="Z38" s="158">
        <f t="shared" si="12"/>
        <v>104.80000000000001</v>
      </c>
      <c r="AA38" s="118">
        <f t="shared" si="12"/>
        <v>104.80000000000001</v>
      </c>
      <c r="AB38" s="119">
        <f t="shared" si="12"/>
        <v>104.80000000000001</v>
      </c>
      <c r="AC38" s="119">
        <f t="shared" si="12"/>
        <v>157.20000000000002</v>
      </c>
      <c r="AD38" s="159">
        <f t="shared" si="12"/>
        <v>1100.3999999999999</v>
      </c>
    </row>
    <row r="39" spans="1:33" x14ac:dyDescent="0.3">
      <c r="A39" s="20"/>
      <c r="D39" s="130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21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</row>
    <row r="40" spans="1:33" ht="13.5" thickBot="1" x14ac:dyDescent="0.35">
      <c r="A40" s="160">
        <v>7546</v>
      </c>
      <c r="B40" s="20" t="s">
        <v>33</v>
      </c>
      <c r="D40" s="90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22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91"/>
    </row>
    <row r="41" spans="1:33" x14ac:dyDescent="0.3">
      <c r="A41" s="161">
        <v>801648460</v>
      </c>
      <c r="B41" s="131" t="s">
        <v>34</v>
      </c>
      <c r="C41" s="63">
        <v>44805</v>
      </c>
      <c r="D41" s="122">
        <f t="shared" ref="D41:D50" si="13">+Q41+AD41</f>
        <v>254</v>
      </c>
      <c r="E41" s="58">
        <v>16.524999999999999</v>
      </c>
      <c r="F41" s="59">
        <v>4.2320000000000002</v>
      </c>
      <c r="G41" s="59">
        <v>6.173</v>
      </c>
      <c r="H41" s="59">
        <v>25</v>
      </c>
      <c r="I41" s="59">
        <v>25</v>
      </c>
      <c r="J41" s="59">
        <v>25</v>
      </c>
      <c r="K41" s="59">
        <v>25</v>
      </c>
      <c r="L41" s="59">
        <v>25</v>
      </c>
      <c r="M41" s="60">
        <v>25</v>
      </c>
      <c r="N41" s="59">
        <v>20</v>
      </c>
      <c r="O41" s="59">
        <v>33</v>
      </c>
      <c r="P41" s="61">
        <v>24.07</v>
      </c>
      <c r="Q41" s="132">
        <f t="shared" ref="Q41:Q50" si="14">SUM(E41:P41)</f>
        <v>254</v>
      </c>
      <c r="R41" s="58">
        <v>0</v>
      </c>
      <c r="S41" s="59">
        <v>0</v>
      </c>
      <c r="T41" s="59">
        <v>0</v>
      </c>
      <c r="U41" s="59">
        <v>0</v>
      </c>
      <c r="V41" s="59">
        <v>0</v>
      </c>
      <c r="W41" s="59">
        <v>0</v>
      </c>
      <c r="X41" s="59">
        <v>0</v>
      </c>
      <c r="Y41" s="59">
        <v>0</v>
      </c>
      <c r="Z41" s="59">
        <v>0</v>
      </c>
      <c r="AA41" s="59">
        <v>0</v>
      </c>
      <c r="AB41" s="59">
        <v>0</v>
      </c>
      <c r="AC41" s="59">
        <v>0</v>
      </c>
      <c r="AD41" s="62">
        <f t="shared" ref="AD41:AD50" si="15">SUM(R41:AC41)</f>
        <v>0</v>
      </c>
      <c r="AF41" s="186"/>
      <c r="AG41" s="186"/>
    </row>
    <row r="42" spans="1:33" x14ac:dyDescent="0.3">
      <c r="A42" s="162">
        <v>901056467</v>
      </c>
      <c r="B42" s="134" t="s">
        <v>35</v>
      </c>
      <c r="C42" s="164">
        <v>45078</v>
      </c>
      <c r="D42" s="135">
        <f t="shared" si="13"/>
        <v>6778</v>
      </c>
      <c r="E42" s="136">
        <v>160.346</v>
      </c>
      <c r="F42" s="137">
        <v>229.40100000000001</v>
      </c>
      <c r="G42" s="137">
        <v>95.397999999999996</v>
      </c>
      <c r="H42" s="137">
        <v>446</v>
      </c>
      <c r="I42" s="137">
        <v>617</v>
      </c>
      <c r="J42" s="137">
        <v>192</v>
      </c>
      <c r="K42" s="137">
        <v>196</v>
      </c>
      <c r="L42" s="137">
        <v>195</v>
      </c>
      <c r="M42" s="138">
        <v>195</v>
      </c>
      <c r="N42" s="137">
        <v>195</v>
      </c>
      <c r="O42" s="115">
        <v>269</v>
      </c>
      <c r="P42" s="139">
        <v>931.85500000000002</v>
      </c>
      <c r="Q42" s="140">
        <f t="shared" si="14"/>
        <v>3722</v>
      </c>
      <c r="R42" s="137">
        <v>300</v>
      </c>
      <c r="S42" s="137">
        <v>300</v>
      </c>
      <c r="T42" s="137">
        <v>300</v>
      </c>
      <c r="U42" s="137">
        <v>300</v>
      </c>
      <c r="V42" s="137">
        <v>300</v>
      </c>
      <c r="W42" s="137">
        <v>500</v>
      </c>
      <c r="X42" s="137">
        <v>500</v>
      </c>
      <c r="Y42" s="137">
        <v>300</v>
      </c>
      <c r="Z42" s="137">
        <v>100</v>
      </c>
      <c r="AA42" s="137">
        <v>100</v>
      </c>
      <c r="AB42" s="141">
        <v>50</v>
      </c>
      <c r="AC42" s="137">
        <v>6</v>
      </c>
      <c r="AD42" s="163">
        <f t="shared" si="15"/>
        <v>3056</v>
      </c>
      <c r="AF42" s="186"/>
      <c r="AG42" s="186"/>
    </row>
    <row r="43" spans="1:33" x14ac:dyDescent="0.3">
      <c r="A43" s="162">
        <v>901056468</v>
      </c>
      <c r="B43" s="134" t="s">
        <v>36</v>
      </c>
      <c r="C43" s="164">
        <v>45078</v>
      </c>
      <c r="D43" s="135">
        <f t="shared" si="13"/>
        <v>5713</v>
      </c>
      <c r="E43" s="136">
        <v>229.28899999999999</v>
      </c>
      <c r="F43" s="137">
        <v>781.02099999999996</v>
      </c>
      <c r="G43" s="137">
        <v>635.34699999999998</v>
      </c>
      <c r="H43" s="137">
        <v>406</v>
      </c>
      <c r="I43" s="137">
        <v>466</v>
      </c>
      <c r="J43" s="137">
        <v>277</v>
      </c>
      <c r="K43" s="137">
        <v>53</v>
      </c>
      <c r="L43" s="137">
        <v>53</v>
      </c>
      <c r="M43" s="138">
        <v>53</v>
      </c>
      <c r="N43" s="137">
        <v>53</v>
      </c>
      <c r="O43" s="115">
        <v>162.84</v>
      </c>
      <c r="P43" s="139">
        <v>336.50299999999999</v>
      </c>
      <c r="Q43" s="140">
        <f t="shared" si="14"/>
        <v>3506.0000000000005</v>
      </c>
      <c r="R43" s="137">
        <v>100</v>
      </c>
      <c r="S43" s="137">
        <v>150</v>
      </c>
      <c r="T43" s="137">
        <v>150</v>
      </c>
      <c r="U43" s="137">
        <v>200</v>
      </c>
      <c r="V43" s="137">
        <v>200</v>
      </c>
      <c r="W43" s="137">
        <v>200</v>
      </c>
      <c r="X43" s="137">
        <v>300</v>
      </c>
      <c r="Y43" s="137">
        <v>300</v>
      </c>
      <c r="Z43" s="137">
        <v>300</v>
      </c>
      <c r="AA43" s="137">
        <v>150</v>
      </c>
      <c r="AB43" s="137">
        <v>100</v>
      </c>
      <c r="AC43" s="137">
        <v>57</v>
      </c>
      <c r="AD43" s="163">
        <f t="shared" si="15"/>
        <v>2207</v>
      </c>
      <c r="AF43" s="186"/>
      <c r="AG43" s="186"/>
    </row>
    <row r="44" spans="1:33" x14ac:dyDescent="0.3">
      <c r="A44" s="162">
        <v>901490550</v>
      </c>
      <c r="B44" s="134" t="s">
        <v>37</v>
      </c>
      <c r="C44" s="164">
        <v>44713</v>
      </c>
      <c r="D44" s="135">
        <f t="shared" si="13"/>
        <v>6967</v>
      </c>
      <c r="E44" s="136">
        <v>-274.52300000000002</v>
      </c>
      <c r="F44" s="137">
        <v>1030.4929999999999</v>
      </c>
      <c r="G44" s="137">
        <v>484.495</v>
      </c>
      <c r="H44" s="137">
        <v>612</v>
      </c>
      <c r="I44" s="137">
        <v>570</v>
      </c>
      <c r="J44" s="137">
        <v>793</v>
      </c>
      <c r="K44" s="137">
        <v>366</v>
      </c>
      <c r="L44" s="137">
        <v>77</v>
      </c>
      <c r="M44" s="138">
        <v>66</v>
      </c>
      <c r="N44" s="137">
        <v>88</v>
      </c>
      <c r="O44" s="115">
        <v>120</v>
      </c>
      <c r="P44" s="139">
        <v>680.53499999999997</v>
      </c>
      <c r="Q44" s="140">
        <f t="shared" si="14"/>
        <v>4613</v>
      </c>
      <c r="R44" s="137">
        <v>100</v>
      </c>
      <c r="S44" s="137">
        <v>100</v>
      </c>
      <c r="T44" s="137">
        <v>150</v>
      </c>
      <c r="U44" s="137">
        <v>200</v>
      </c>
      <c r="V44" s="137">
        <v>250</v>
      </c>
      <c r="W44" s="137">
        <v>300</v>
      </c>
      <c r="X44" s="137">
        <v>300</v>
      </c>
      <c r="Y44" s="137">
        <v>300</v>
      </c>
      <c r="Z44" s="141">
        <v>300</v>
      </c>
      <c r="AA44" s="141">
        <v>150</v>
      </c>
      <c r="AB44" s="141">
        <v>150</v>
      </c>
      <c r="AC44" s="165">
        <v>54</v>
      </c>
      <c r="AD44" s="163">
        <f t="shared" si="15"/>
        <v>2354</v>
      </c>
      <c r="AF44" s="186"/>
      <c r="AG44" s="186"/>
    </row>
    <row r="45" spans="1:33" x14ac:dyDescent="0.3">
      <c r="A45" s="162">
        <v>901624163</v>
      </c>
      <c r="B45" s="134" t="s">
        <v>38</v>
      </c>
      <c r="C45" s="164">
        <v>45078</v>
      </c>
      <c r="D45" s="135">
        <f t="shared" si="13"/>
        <v>7909</v>
      </c>
      <c r="E45" s="136">
        <v>-1196.915</v>
      </c>
      <c r="F45" s="137">
        <v>2245.0360000000001</v>
      </c>
      <c r="G45" s="137">
        <v>94.674999999999997</v>
      </c>
      <c r="H45" s="137">
        <v>344</v>
      </c>
      <c r="I45" s="137">
        <v>630</v>
      </c>
      <c r="J45" s="137">
        <v>719</v>
      </c>
      <c r="K45" s="137">
        <v>341</v>
      </c>
      <c r="L45" s="137">
        <v>242</v>
      </c>
      <c r="M45" s="138">
        <v>474</v>
      </c>
      <c r="N45" s="137">
        <v>155</v>
      </c>
      <c r="O45" s="115">
        <v>167</v>
      </c>
      <c r="P45" s="139">
        <v>1113.204</v>
      </c>
      <c r="Q45" s="140">
        <f t="shared" si="14"/>
        <v>5328</v>
      </c>
      <c r="R45" s="137">
        <v>100</v>
      </c>
      <c r="S45" s="137">
        <v>150</v>
      </c>
      <c r="T45" s="137">
        <v>200</v>
      </c>
      <c r="U45" s="137">
        <v>200</v>
      </c>
      <c r="V45" s="137">
        <v>300</v>
      </c>
      <c r="W45" s="137">
        <v>500</v>
      </c>
      <c r="X45" s="137">
        <v>400</v>
      </c>
      <c r="Y45" s="137">
        <v>300</v>
      </c>
      <c r="Z45" s="137">
        <v>200</v>
      </c>
      <c r="AA45" s="137">
        <v>100</v>
      </c>
      <c r="AB45" s="141">
        <v>76</v>
      </c>
      <c r="AC45" s="137">
        <v>55</v>
      </c>
      <c r="AD45" s="163">
        <f t="shared" si="15"/>
        <v>2581</v>
      </c>
      <c r="AF45" s="186"/>
      <c r="AG45" s="186"/>
    </row>
    <row r="46" spans="1:33" x14ac:dyDescent="0.3">
      <c r="A46" s="162">
        <v>901826564</v>
      </c>
      <c r="B46" s="134" t="s">
        <v>39</v>
      </c>
      <c r="C46" s="164">
        <v>44713</v>
      </c>
      <c r="D46" s="135">
        <f t="shared" si="13"/>
        <v>7165</v>
      </c>
      <c r="E46" s="136">
        <v>-860.12699999999995</v>
      </c>
      <c r="F46" s="137">
        <v>2341.4479999999999</v>
      </c>
      <c r="G46" s="137">
        <v>135.81200000000001</v>
      </c>
      <c r="H46" s="137">
        <v>288</v>
      </c>
      <c r="I46" s="137">
        <v>269</v>
      </c>
      <c r="J46" s="137">
        <v>599</v>
      </c>
      <c r="K46" s="137">
        <v>367</v>
      </c>
      <c r="L46" s="137">
        <v>397</v>
      </c>
      <c r="M46" s="138">
        <v>148</v>
      </c>
      <c r="N46" s="137">
        <v>146</v>
      </c>
      <c r="O46" s="115">
        <v>528</v>
      </c>
      <c r="P46" s="139">
        <v>1010.867</v>
      </c>
      <c r="Q46" s="140">
        <f t="shared" si="14"/>
        <v>5370</v>
      </c>
      <c r="R46" s="137">
        <v>50</v>
      </c>
      <c r="S46" s="137">
        <v>150</v>
      </c>
      <c r="T46" s="137">
        <v>150</v>
      </c>
      <c r="U46" s="137">
        <v>150</v>
      </c>
      <c r="V46" s="137">
        <v>150</v>
      </c>
      <c r="W46" s="137">
        <v>200</v>
      </c>
      <c r="X46" s="137">
        <v>300</v>
      </c>
      <c r="Y46" s="137">
        <v>300</v>
      </c>
      <c r="Z46" s="137">
        <v>200</v>
      </c>
      <c r="AA46" s="137">
        <v>50</v>
      </c>
      <c r="AB46" s="137">
        <v>50</v>
      </c>
      <c r="AC46" s="139">
        <v>45</v>
      </c>
      <c r="AD46" s="163">
        <f t="shared" si="15"/>
        <v>1795</v>
      </c>
      <c r="AF46" s="186"/>
      <c r="AG46" s="186"/>
    </row>
    <row r="47" spans="1:33" x14ac:dyDescent="0.3">
      <c r="A47" s="162" t="s">
        <v>40</v>
      </c>
      <c r="B47" s="134" t="s">
        <v>41</v>
      </c>
      <c r="C47" s="164">
        <v>44531</v>
      </c>
      <c r="D47" s="135">
        <f t="shared" si="13"/>
        <v>2104</v>
      </c>
      <c r="E47" s="136">
        <v>14.635</v>
      </c>
      <c r="F47" s="137">
        <v>213.33699999999999</v>
      </c>
      <c r="G47" s="137">
        <v>50.26</v>
      </c>
      <c r="H47" s="137">
        <v>64</v>
      </c>
      <c r="I47" s="137">
        <v>64</v>
      </c>
      <c r="J47" s="137">
        <v>53</v>
      </c>
      <c r="K47" s="137">
        <v>53</v>
      </c>
      <c r="L47" s="137">
        <v>479</v>
      </c>
      <c r="M47" s="138">
        <v>187</v>
      </c>
      <c r="N47" s="137">
        <v>186</v>
      </c>
      <c r="O47" s="115">
        <v>31</v>
      </c>
      <c r="P47" s="139">
        <v>163.768</v>
      </c>
      <c r="Q47" s="140">
        <f t="shared" si="14"/>
        <v>1559</v>
      </c>
      <c r="R47" s="137">
        <v>40</v>
      </c>
      <c r="S47" s="137">
        <v>40</v>
      </c>
      <c r="T47" s="137">
        <v>40</v>
      </c>
      <c r="U47" s="137">
        <v>40</v>
      </c>
      <c r="V47" s="137">
        <v>100</v>
      </c>
      <c r="W47" s="137">
        <v>100</v>
      </c>
      <c r="X47" s="137">
        <v>40</v>
      </c>
      <c r="Y47" s="137">
        <v>30</v>
      </c>
      <c r="Z47" s="137">
        <v>30</v>
      </c>
      <c r="AA47" s="137">
        <v>30</v>
      </c>
      <c r="AB47" s="137">
        <v>30</v>
      </c>
      <c r="AC47" s="137">
        <v>25</v>
      </c>
      <c r="AD47" s="163">
        <f t="shared" si="15"/>
        <v>545</v>
      </c>
      <c r="AF47" s="186"/>
      <c r="AG47" s="186"/>
    </row>
    <row r="48" spans="1:33" x14ac:dyDescent="0.3">
      <c r="A48" s="162">
        <v>901904772</v>
      </c>
      <c r="B48" s="134" t="s">
        <v>42</v>
      </c>
      <c r="C48" s="164">
        <v>44713</v>
      </c>
      <c r="D48" s="135">
        <f t="shared" si="13"/>
        <v>5696</v>
      </c>
      <c r="E48" s="136">
        <v>-76.108999999999995</v>
      </c>
      <c r="F48" s="137">
        <v>824.952</v>
      </c>
      <c r="G48" s="137">
        <v>1001.303</v>
      </c>
      <c r="H48" s="137">
        <v>147</v>
      </c>
      <c r="I48" s="137">
        <v>153</v>
      </c>
      <c r="J48" s="137">
        <v>-100</v>
      </c>
      <c r="K48" s="137">
        <v>849</v>
      </c>
      <c r="L48" s="137">
        <v>211</v>
      </c>
      <c r="M48" s="138">
        <v>557</v>
      </c>
      <c r="N48" s="137">
        <v>110</v>
      </c>
      <c r="O48" s="115">
        <v>131</v>
      </c>
      <c r="P48" s="139">
        <v>1359.854</v>
      </c>
      <c r="Q48" s="140">
        <f t="shared" si="14"/>
        <v>5168</v>
      </c>
      <c r="R48" s="137">
        <v>20</v>
      </c>
      <c r="S48" s="137">
        <v>20</v>
      </c>
      <c r="T48" s="137">
        <v>20</v>
      </c>
      <c r="U48" s="137">
        <v>50</v>
      </c>
      <c r="V48" s="137">
        <v>50</v>
      </c>
      <c r="W48" s="137">
        <v>100</v>
      </c>
      <c r="X48" s="137">
        <v>100</v>
      </c>
      <c r="Y48" s="137">
        <v>100</v>
      </c>
      <c r="Z48" s="141">
        <v>20</v>
      </c>
      <c r="AA48" s="141">
        <v>20</v>
      </c>
      <c r="AB48" s="141">
        <v>20</v>
      </c>
      <c r="AC48" s="165">
        <v>8</v>
      </c>
      <c r="AD48" s="163">
        <f t="shared" si="15"/>
        <v>528</v>
      </c>
      <c r="AF48" s="186"/>
      <c r="AG48" s="186"/>
    </row>
    <row r="49" spans="1:33" x14ac:dyDescent="0.3">
      <c r="A49" s="162">
        <v>901904773</v>
      </c>
      <c r="B49" s="134" t="s">
        <v>43</v>
      </c>
      <c r="C49" s="164">
        <v>44713</v>
      </c>
      <c r="D49" s="135">
        <f t="shared" si="13"/>
        <v>1035</v>
      </c>
      <c r="E49" s="136">
        <v>11.927</v>
      </c>
      <c r="F49" s="137">
        <v>31.373999999999999</v>
      </c>
      <c r="G49" s="137">
        <v>41.947000000000003</v>
      </c>
      <c r="H49" s="137">
        <v>10</v>
      </c>
      <c r="I49" s="137">
        <v>11</v>
      </c>
      <c r="J49" s="137">
        <v>10</v>
      </c>
      <c r="K49" s="137">
        <v>10</v>
      </c>
      <c r="L49" s="137">
        <v>10</v>
      </c>
      <c r="M49" s="138">
        <v>10</v>
      </c>
      <c r="N49" s="137">
        <v>90</v>
      </c>
      <c r="O49" s="115">
        <v>15</v>
      </c>
      <c r="P49" s="139">
        <v>702.75199999999995</v>
      </c>
      <c r="Q49" s="140">
        <f t="shared" si="14"/>
        <v>954</v>
      </c>
      <c r="R49" s="137">
        <v>10</v>
      </c>
      <c r="S49" s="137">
        <v>10</v>
      </c>
      <c r="T49" s="137">
        <v>20</v>
      </c>
      <c r="U49" s="137">
        <v>30</v>
      </c>
      <c r="V49" s="137">
        <v>2</v>
      </c>
      <c r="W49" s="137">
        <v>1</v>
      </c>
      <c r="X49" s="137">
        <v>1</v>
      </c>
      <c r="Y49" s="137">
        <v>1</v>
      </c>
      <c r="Z49" s="137">
        <v>2</v>
      </c>
      <c r="AA49" s="137">
        <v>2</v>
      </c>
      <c r="AB49" s="141">
        <v>1</v>
      </c>
      <c r="AC49" s="137">
        <v>1</v>
      </c>
      <c r="AD49" s="163">
        <f t="shared" si="15"/>
        <v>81</v>
      </c>
      <c r="AF49" s="186"/>
      <c r="AG49" s="186"/>
    </row>
    <row r="50" spans="1:33" ht="13.5" thickBot="1" x14ac:dyDescent="0.35">
      <c r="A50" s="168">
        <v>901904774</v>
      </c>
      <c r="B50" s="144" t="s">
        <v>44</v>
      </c>
      <c r="C50" s="143">
        <v>45078</v>
      </c>
      <c r="D50" s="145">
        <f t="shared" si="13"/>
        <v>2848</v>
      </c>
      <c r="E50" s="67">
        <v>8.2530000000000001</v>
      </c>
      <c r="F50" s="68">
        <v>114.443</v>
      </c>
      <c r="G50" s="68">
        <v>37.682000000000002</v>
      </c>
      <c r="H50" s="68">
        <v>97</v>
      </c>
      <c r="I50" s="68">
        <v>102</v>
      </c>
      <c r="J50" s="68">
        <v>241</v>
      </c>
      <c r="K50" s="68">
        <v>109</v>
      </c>
      <c r="L50" s="68">
        <v>425</v>
      </c>
      <c r="M50" s="69">
        <v>141</v>
      </c>
      <c r="N50" s="68">
        <v>91</v>
      </c>
      <c r="O50" s="166">
        <v>157.9</v>
      </c>
      <c r="P50" s="70">
        <v>1150.722</v>
      </c>
      <c r="Q50" s="140">
        <f t="shared" si="14"/>
        <v>2675</v>
      </c>
      <c r="R50" s="68">
        <v>10</v>
      </c>
      <c r="S50" s="68">
        <v>10</v>
      </c>
      <c r="T50" s="68">
        <v>50</v>
      </c>
      <c r="U50" s="68">
        <v>50</v>
      </c>
      <c r="V50" s="68">
        <v>30</v>
      </c>
      <c r="W50" s="68">
        <v>3</v>
      </c>
      <c r="X50" s="68">
        <v>3</v>
      </c>
      <c r="Y50" s="68">
        <v>3</v>
      </c>
      <c r="Z50" s="69">
        <v>4</v>
      </c>
      <c r="AA50" s="68">
        <v>4</v>
      </c>
      <c r="AB50" s="68">
        <v>3</v>
      </c>
      <c r="AC50" s="70">
        <v>3</v>
      </c>
      <c r="AD50" s="146">
        <f t="shared" si="15"/>
        <v>173</v>
      </c>
      <c r="AF50" s="186"/>
      <c r="AG50" s="186"/>
    </row>
    <row r="51" spans="1:33" ht="13.5" thickBot="1" x14ac:dyDescent="0.35">
      <c r="A51" s="75" t="s">
        <v>45</v>
      </c>
      <c r="B51" s="128"/>
      <c r="C51" s="167"/>
      <c r="D51" s="156">
        <f t="shared" ref="D51:AD51" si="16">+SUBTOTAL(9,D41:D50)</f>
        <v>46469</v>
      </c>
      <c r="E51" s="156">
        <f t="shared" si="16"/>
        <v>-1966.6990000000001</v>
      </c>
      <c r="F51" s="157">
        <f t="shared" si="16"/>
        <v>7815.7369999999992</v>
      </c>
      <c r="G51" s="157">
        <f t="shared" si="16"/>
        <v>2583.0920000000001</v>
      </c>
      <c r="H51" s="157">
        <f t="shared" si="16"/>
        <v>2439</v>
      </c>
      <c r="I51" s="118">
        <f t="shared" si="16"/>
        <v>2907</v>
      </c>
      <c r="J51" s="118">
        <f t="shared" si="16"/>
        <v>2809</v>
      </c>
      <c r="K51" s="118">
        <f t="shared" si="16"/>
        <v>2369</v>
      </c>
      <c r="L51" s="118">
        <f t="shared" si="16"/>
        <v>2114</v>
      </c>
      <c r="M51" s="118">
        <f t="shared" si="16"/>
        <v>1856</v>
      </c>
      <c r="N51" s="118">
        <f t="shared" si="16"/>
        <v>1134</v>
      </c>
      <c r="O51" s="118">
        <f t="shared" si="16"/>
        <v>1614.7400000000002</v>
      </c>
      <c r="P51" s="158">
        <f t="shared" si="16"/>
        <v>7474.130000000001</v>
      </c>
      <c r="Q51" s="31">
        <f t="shared" si="16"/>
        <v>33149</v>
      </c>
      <c r="R51" s="119">
        <f t="shared" si="16"/>
        <v>730</v>
      </c>
      <c r="S51" s="118">
        <f t="shared" si="16"/>
        <v>930</v>
      </c>
      <c r="T51" s="118">
        <f t="shared" si="16"/>
        <v>1080</v>
      </c>
      <c r="U51" s="118">
        <f t="shared" si="16"/>
        <v>1220</v>
      </c>
      <c r="V51" s="118">
        <f t="shared" si="16"/>
        <v>1382</v>
      </c>
      <c r="W51" s="118">
        <f t="shared" si="16"/>
        <v>1904</v>
      </c>
      <c r="X51" s="118">
        <f t="shared" si="16"/>
        <v>1944</v>
      </c>
      <c r="Y51" s="118">
        <f t="shared" si="16"/>
        <v>1634</v>
      </c>
      <c r="Z51" s="158">
        <f t="shared" si="16"/>
        <v>1156</v>
      </c>
      <c r="AA51" s="118">
        <f t="shared" si="16"/>
        <v>606</v>
      </c>
      <c r="AB51" s="119">
        <f t="shared" si="16"/>
        <v>480</v>
      </c>
      <c r="AC51" s="119">
        <f t="shared" si="16"/>
        <v>254</v>
      </c>
      <c r="AD51" s="159">
        <f t="shared" si="16"/>
        <v>13320</v>
      </c>
    </row>
    <row r="52" spans="1:33" x14ac:dyDescent="0.3">
      <c r="A52" s="20"/>
      <c r="D52" s="130"/>
      <c r="E52" s="89"/>
      <c r="F52" s="89"/>
      <c r="G52" s="89"/>
      <c r="H52" s="89"/>
      <c r="I52" s="89"/>
      <c r="J52" s="89"/>
      <c r="K52" s="89"/>
      <c r="L52" s="89"/>
      <c r="M52" s="89"/>
      <c r="N52" s="89"/>
      <c r="O52" s="89"/>
      <c r="P52" s="169"/>
      <c r="Q52" s="21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</row>
    <row r="53" spans="1:33" ht="13.5" thickBot="1" x14ac:dyDescent="0.35">
      <c r="A53" s="170">
        <v>7555</v>
      </c>
      <c r="B53" s="42" t="s">
        <v>46</v>
      </c>
      <c r="C53" s="92"/>
      <c r="D53" s="90"/>
      <c r="E53" s="91"/>
      <c r="F53" s="91"/>
      <c r="G53" s="91"/>
      <c r="H53" s="91"/>
      <c r="I53" s="91"/>
      <c r="J53" s="91"/>
      <c r="K53" s="91"/>
      <c r="L53" s="91"/>
      <c r="M53" s="91"/>
      <c r="N53" s="91"/>
      <c r="O53" s="91"/>
      <c r="P53" s="91"/>
      <c r="Q53" s="43"/>
      <c r="R53" s="91"/>
      <c r="S53" s="91"/>
      <c r="T53" s="91"/>
      <c r="U53" s="91"/>
      <c r="V53" s="91"/>
      <c r="W53" s="91"/>
      <c r="X53" s="91"/>
      <c r="Y53" s="91"/>
      <c r="Z53" s="91"/>
      <c r="AA53" s="91"/>
      <c r="AB53" s="91"/>
      <c r="AC53" s="91"/>
      <c r="AD53" s="91"/>
    </row>
    <row r="54" spans="1:33" x14ac:dyDescent="0.3">
      <c r="A54" s="162">
        <v>900959223</v>
      </c>
      <c r="B54" s="134" t="s">
        <v>47</v>
      </c>
      <c r="C54" s="63">
        <v>43830</v>
      </c>
      <c r="D54" s="135">
        <f t="shared" ref="D54:D60" si="17">+Q54+AD54</f>
        <v>1.5516291999999998</v>
      </c>
      <c r="E54" s="136">
        <v>0.4637636</v>
      </c>
      <c r="F54" s="137">
        <v>0.25116299999999997</v>
      </c>
      <c r="G54" s="137">
        <v>0.83619519999999992</v>
      </c>
      <c r="H54" s="136">
        <v>0</v>
      </c>
      <c r="I54" s="136">
        <v>0</v>
      </c>
      <c r="J54" s="136">
        <v>0</v>
      </c>
      <c r="K54" s="136">
        <v>0</v>
      </c>
      <c r="L54" s="136">
        <v>0</v>
      </c>
      <c r="M54" s="136">
        <v>0</v>
      </c>
      <c r="N54" s="136">
        <v>0</v>
      </c>
      <c r="O54" s="141">
        <v>0</v>
      </c>
      <c r="P54" s="136">
        <v>5.0739999999999997E-4</v>
      </c>
      <c r="Q54" s="171">
        <f t="shared" ref="Q54:Q60" si="18">SUM(E54:P54)</f>
        <v>1.5516291999999998</v>
      </c>
      <c r="R54" s="137">
        <v>0</v>
      </c>
      <c r="S54" s="137">
        <v>0</v>
      </c>
      <c r="T54" s="137">
        <v>0</v>
      </c>
      <c r="U54" s="137">
        <v>0</v>
      </c>
      <c r="V54" s="137">
        <v>0</v>
      </c>
      <c r="W54" s="137">
        <v>0</v>
      </c>
      <c r="X54" s="137">
        <v>0</v>
      </c>
      <c r="Y54" s="137">
        <v>0</v>
      </c>
      <c r="Z54" s="137">
        <v>0</v>
      </c>
      <c r="AA54" s="137">
        <v>0</v>
      </c>
      <c r="AB54" s="137">
        <v>0</v>
      </c>
      <c r="AC54" s="137">
        <v>0</v>
      </c>
      <c r="AD54" s="163">
        <f t="shared" ref="AD54:AD60" si="19">SUM(R54:AC54)</f>
        <v>0</v>
      </c>
      <c r="AF54" s="186"/>
      <c r="AG54" s="186"/>
    </row>
    <row r="55" spans="1:33" x14ac:dyDescent="0.3">
      <c r="A55" s="162">
        <v>901197441</v>
      </c>
      <c r="B55" s="134" t="s">
        <v>48</v>
      </c>
      <c r="C55" s="143">
        <v>44006</v>
      </c>
      <c r="D55" s="135">
        <f t="shared" si="17"/>
        <v>1.2789999999999999</v>
      </c>
      <c r="E55" s="136">
        <v>0</v>
      </c>
      <c r="F55" s="137">
        <v>0</v>
      </c>
      <c r="G55" s="137">
        <v>1.2789999999999999</v>
      </c>
      <c r="H55" s="137">
        <v>0</v>
      </c>
      <c r="I55" s="137">
        <v>0</v>
      </c>
      <c r="J55" s="137">
        <v>0</v>
      </c>
      <c r="K55" s="137">
        <v>0</v>
      </c>
      <c r="L55" s="137">
        <v>0</v>
      </c>
      <c r="M55" s="138">
        <v>0</v>
      </c>
      <c r="N55" s="137">
        <v>0</v>
      </c>
      <c r="O55" s="115">
        <v>0</v>
      </c>
      <c r="P55" s="139">
        <v>0</v>
      </c>
      <c r="Q55" s="140">
        <f t="shared" si="18"/>
        <v>1.2789999999999999</v>
      </c>
      <c r="R55" s="137">
        <v>0</v>
      </c>
      <c r="S55" s="137">
        <v>0</v>
      </c>
      <c r="T55" s="137">
        <v>0</v>
      </c>
      <c r="U55" s="137">
        <v>0</v>
      </c>
      <c r="V55" s="137">
        <v>0</v>
      </c>
      <c r="W55" s="137">
        <v>0</v>
      </c>
      <c r="X55" s="137">
        <v>0</v>
      </c>
      <c r="Y55" s="137">
        <v>0</v>
      </c>
      <c r="Z55" s="141">
        <v>0</v>
      </c>
      <c r="AA55" s="141">
        <v>0</v>
      </c>
      <c r="AB55" s="141">
        <v>0</v>
      </c>
      <c r="AC55" s="165">
        <v>0</v>
      </c>
      <c r="AD55" s="163">
        <f t="shared" si="19"/>
        <v>0</v>
      </c>
      <c r="AF55" s="186"/>
      <c r="AG55" s="186"/>
    </row>
    <row r="56" spans="1:33" x14ac:dyDescent="0.3">
      <c r="A56" s="162">
        <v>902124234</v>
      </c>
      <c r="B56" s="134" t="s">
        <v>49</v>
      </c>
      <c r="C56" s="143">
        <v>44718</v>
      </c>
      <c r="D56" s="135">
        <f t="shared" si="17"/>
        <v>52.508000000000003</v>
      </c>
      <c r="E56" s="136">
        <v>3.883</v>
      </c>
      <c r="F56" s="137">
        <v>48.625999999999998</v>
      </c>
      <c r="G56" s="137">
        <v>0</v>
      </c>
      <c r="H56" s="137">
        <v>0</v>
      </c>
      <c r="I56" s="137">
        <v>0</v>
      </c>
      <c r="J56" s="137">
        <v>0</v>
      </c>
      <c r="K56" s="137">
        <v>0</v>
      </c>
      <c r="L56" s="137">
        <v>0</v>
      </c>
      <c r="M56" s="138">
        <v>0</v>
      </c>
      <c r="N56" s="137">
        <v>0</v>
      </c>
      <c r="O56" s="115">
        <v>0</v>
      </c>
      <c r="P56" s="139">
        <v>-1E-3</v>
      </c>
      <c r="Q56" s="140">
        <f t="shared" si="18"/>
        <v>52.508000000000003</v>
      </c>
      <c r="R56" s="137">
        <v>0</v>
      </c>
      <c r="S56" s="137">
        <v>0</v>
      </c>
      <c r="T56" s="137">
        <v>0</v>
      </c>
      <c r="U56" s="137">
        <v>0</v>
      </c>
      <c r="V56" s="137">
        <v>0</v>
      </c>
      <c r="W56" s="137">
        <v>0</v>
      </c>
      <c r="X56" s="137">
        <v>0</v>
      </c>
      <c r="Y56" s="137">
        <v>0</v>
      </c>
      <c r="Z56" s="137">
        <v>0</v>
      </c>
      <c r="AA56" s="137">
        <v>0</v>
      </c>
      <c r="AB56" s="137">
        <v>0</v>
      </c>
      <c r="AC56" s="137">
        <v>0</v>
      </c>
      <c r="AD56" s="163">
        <f t="shared" si="19"/>
        <v>0</v>
      </c>
      <c r="AF56" s="186"/>
      <c r="AG56" s="186"/>
    </row>
    <row r="57" spans="1:33" x14ac:dyDescent="0.3">
      <c r="A57" s="133">
        <v>902124235</v>
      </c>
      <c r="B57" s="134" t="s">
        <v>50</v>
      </c>
      <c r="C57" s="143">
        <v>45149</v>
      </c>
      <c r="D57" s="135">
        <f t="shared" si="17"/>
        <v>904.25300000000004</v>
      </c>
      <c r="E57" s="136">
        <v>45.71</v>
      </c>
      <c r="F57" s="137">
        <v>111.818</v>
      </c>
      <c r="G57" s="137">
        <v>127.286</v>
      </c>
      <c r="H57" s="137">
        <v>38.5</v>
      </c>
      <c r="I57" s="137">
        <v>38.5</v>
      </c>
      <c r="J57" s="137">
        <v>38.5</v>
      </c>
      <c r="K57" s="137">
        <v>38.5</v>
      </c>
      <c r="L57" s="137">
        <v>442.464</v>
      </c>
      <c r="M57" s="138">
        <v>0</v>
      </c>
      <c r="N57" s="137">
        <v>0</v>
      </c>
      <c r="O57" s="115">
        <v>0</v>
      </c>
      <c r="P57" s="139">
        <v>22.975000000000001</v>
      </c>
      <c r="Q57" s="140">
        <f t="shared" si="18"/>
        <v>904.25300000000004</v>
      </c>
      <c r="R57" s="137">
        <v>0</v>
      </c>
      <c r="S57" s="137">
        <v>0</v>
      </c>
      <c r="T57" s="137">
        <v>0</v>
      </c>
      <c r="U57" s="137">
        <v>0</v>
      </c>
      <c r="V57" s="137">
        <v>0</v>
      </c>
      <c r="W57" s="137">
        <v>0</v>
      </c>
      <c r="X57" s="137">
        <v>0</v>
      </c>
      <c r="Y57" s="137">
        <v>0</v>
      </c>
      <c r="Z57" s="137">
        <v>0</v>
      </c>
      <c r="AA57" s="137">
        <v>0</v>
      </c>
      <c r="AB57" s="141">
        <v>0</v>
      </c>
      <c r="AC57" s="137">
        <v>0</v>
      </c>
      <c r="AD57" s="163">
        <f t="shared" si="19"/>
        <v>0</v>
      </c>
      <c r="AF57" s="186"/>
      <c r="AG57" s="186"/>
    </row>
    <row r="58" spans="1:33" x14ac:dyDescent="0.3">
      <c r="A58" s="162">
        <v>902178838</v>
      </c>
      <c r="B58" s="134" t="s">
        <v>51</v>
      </c>
      <c r="C58" s="143">
        <v>44925</v>
      </c>
      <c r="D58" s="135">
        <f t="shared" si="17"/>
        <v>31758.401999999995</v>
      </c>
      <c r="E58" s="136">
        <v>5321.5569999999998</v>
      </c>
      <c r="F58" s="137">
        <v>1831.383</v>
      </c>
      <c r="G58" s="137">
        <v>2203.2280000000001</v>
      </c>
      <c r="H58" s="137">
        <v>3987.6080000000002</v>
      </c>
      <c r="I58" s="137">
        <v>3282.37</v>
      </c>
      <c r="J58" s="137">
        <v>3334.2449999999999</v>
      </c>
      <c r="K58" s="137">
        <v>3605.1010000000001</v>
      </c>
      <c r="L58" s="137">
        <v>2647.299</v>
      </c>
      <c r="M58" s="138">
        <v>1566.502</v>
      </c>
      <c r="N58" s="172">
        <v>604.49599999999998</v>
      </c>
      <c r="O58" s="115">
        <v>604.49599999999998</v>
      </c>
      <c r="P58" s="139">
        <v>1978.8530000000001</v>
      </c>
      <c r="Q58" s="171">
        <f t="shared" si="18"/>
        <v>30967.137999999995</v>
      </c>
      <c r="R58" s="137">
        <v>0</v>
      </c>
      <c r="S58" s="137">
        <v>0</v>
      </c>
      <c r="T58" s="137">
        <v>0</v>
      </c>
      <c r="U58" s="137">
        <v>0</v>
      </c>
      <c r="V58" s="137">
        <v>0</v>
      </c>
      <c r="W58" s="137">
        <v>0</v>
      </c>
      <c r="X58" s="137">
        <v>0</v>
      </c>
      <c r="Y58" s="137">
        <v>0</v>
      </c>
      <c r="Z58" s="138">
        <v>0</v>
      </c>
      <c r="AA58" s="137">
        <v>0</v>
      </c>
      <c r="AB58" s="115">
        <v>0</v>
      </c>
      <c r="AC58" s="139">
        <v>791.26400000000001</v>
      </c>
      <c r="AD58" s="163">
        <f t="shared" si="19"/>
        <v>791.26400000000001</v>
      </c>
      <c r="AF58" s="186"/>
      <c r="AG58" s="186"/>
    </row>
    <row r="59" spans="1:33" x14ac:dyDescent="0.3">
      <c r="A59" s="133">
        <v>902472308</v>
      </c>
      <c r="B59" s="134" t="s">
        <v>52</v>
      </c>
      <c r="C59" s="143">
        <v>44749</v>
      </c>
      <c r="D59" s="135">
        <f t="shared" si="17"/>
        <v>47.811999999999998</v>
      </c>
      <c r="E59" s="136">
        <v>9.0790000000000006</v>
      </c>
      <c r="F59" s="137">
        <v>29.818999999999999</v>
      </c>
      <c r="G59" s="137">
        <v>8.9139999999999997</v>
      </c>
      <c r="H59" s="137">
        <v>0</v>
      </c>
      <c r="I59" s="137">
        <v>0</v>
      </c>
      <c r="J59" s="137">
        <v>0</v>
      </c>
      <c r="K59" s="137">
        <v>0</v>
      </c>
      <c r="L59" s="137">
        <v>0</v>
      </c>
      <c r="M59" s="138">
        <v>0</v>
      </c>
      <c r="N59" s="137">
        <v>0</v>
      </c>
      <c r="O59" s="115">
        <v>0</v>
      </c>
      <c r="P59" s="139">
        <v>0</v>
      </c>
      <c r="Q59" s="171">
        <f t="shared" si="18"/>
        <v>47.811999999999998</v>
      </c>
      <c r="R59" s="137">
        <v>0</v>
      </c>
      <c r="S59" s="137">
        <v>0</v>
      </c>
      <c r="T59" s="137">
        <v>0</v>
      </c>
      <c r="U59" s="137">
        <v>0</v>
      </c>
      <c r="V59" s="137">
        <v>0</v>
      </c>
      <c r="W59" s="137">
        <v>0</v>
      </c>
      <c r="X59" s="137">
        <v>0</v>
      </c>
      <c r="Y59" s="137">
        <v>0</v>
      </c>
      <c r="Z59" s="138">
        <v>0</v>
      </c>
      <c r="AA59" s="137">
        <v>0</v>
      </c>
      <c r="AB59" s="115">
        <v>0</v>
      </c>
      <c r="AC59" s="139">
        <v>0</v>
      </c>
      <c r="AD59" s="163">
        <f t="shared" si="19"/>
        <v>0</v>
      </c>
      <c r="AF59" s="186"/>
      <c r="AG59" s="186"/>
    </row>
    <row r="60" spans="1:33" ht="13.5" thickBot="1" x14ac:dyDescent="0.35">
      <c r="A60" s="133">
        <v>902472309</v>
      </c>
      <c r="B60" s="134" t="s">
        <v>53</v>
      </c>
      <c r="C60" s="185">
        <v>44712</v>
      </c>
      <c r="D60" s="135">
        <f t="shared" si="17"/>
        <v>26.536000000000001</v>
      </c>
      <c r="E60" s="136">
        <v>5.1689999999999996</v>
      </c>
      <c r="F60" s="137">
        <v>9.0120000000000005</v>
      </c>
      <c r="G60" s="137">
        <v>2.544</v>
      </c>
      <c r="H60" s="137">
        <v>0</v>
      </c>
      <c r="I60" s="137">
        <v>0</v>
      </c>
      <c r="J60" s="137">
        <v>0</v>
      </c>
      <c r="K60" s="137">
        <v>0</v>
      </c>
      <c r="L60" s="137">
        <v>0</v>
      </c>
      <c r="M60" s="138">
        <v>0</v>
      </c>
      <c r="N60" s="172">
        <v>0</v>
      </c>
      <c r="O60" s="115">
        <v>0</v>
      </c>
      <c r="P60" s="139">
        <v>9.8109999999999999</v>
      </c>
      <c r="Q60" s="171">
        <f t="shared" si="18"/>
        <v>26.536000000000001</v>
      </c>
      <c r="R60" s="137">
        <v>0</v>
      </c>
      <c r="S60" s="137">
        <v>0</v>
      </c>
      <c r="T60" s="137">
        <v>0</v>
      </c>
      <c r="U60" s="137">
        <v>0</v>
      </c>
      <c r="V60" s="137">
        <v>0</v>
      </c>
      <c r="W60" s="137">
        <v>0</v>
      </c>
      <c r="X60" s="137">
        <v>0</v>
      </c>
      <c r="Y60" s="137">
        <v>0</v>
      </c>
      <c r="Z60" s="138">
        <v>0</v>
      </c>
      <c r="AA60" s="137">
        <v>0</v>
      </c>
      <c r="AB60" s="115">
        <v>0</v>
      </c>
      <c r="AC60" s="139">
        <v>0</v>
      </c>
      <c r="AD60" s="163">
        <f t="shared" si="19"/>
        <v>0</v>
      </c>
      <c r="AF60" s="186"/>
      <c r="AG60" s="186"/>
    </row>
    <row r="61" spans="1:33" ht="13.5" thickBot="1" x14ac:dyDescent="0.35">
      <c r="A61" s="75" t="s">
        <v>54</v>
      </c>
      <c r="B61" s="128"/>
      <c r="C61" s="167"/>
      <c r="D61" s="117">
        <f t="shared" ref="D61:AD61" si="20">+SUBTOTAL(9,D54:D60)</f>
        <v>32792.341629199997</v>
      </c>
      <c r="E61" s="156">
        <f t="shared" si="20"/>
        <v>5385.861763599999</v>
      </c>
      <c r="F61" s="157">
        <f t="shared" si="20"/>
        <v>2030.909163</v>
      </c>
      <c r="G61" s="157">
        <f t="shared" si="20"/>
        <v>2344.0871952000002</v>
      </c>
      <c r="H61" s="157">
        <f t="shared" si="20"/>
        <v>4026.1080000000002</v>
      </c>
      <c r="I61" s="118">
        <f t="shared" si="20"/>
        <v>3320.87</v>
      </c>
      <c r="J61" s="118">
        <f t="shared" si="20"/>
        <v>3372.7449999999999</v>
      </c>
      <c r="K61" s="118">
        <f t="shared" si="20"/>
        <v>3643.6010000000001</v>
      </c>
      <c r="L61" s="118">
        <f t="shared" si="20"/>
        <v>3089.7629999999999</v>
      </c>
      <c r="M61" s="118">
        <f t="shared" si="20"/>
        <v>1566.502</v>
      </c>
      <c r="N61" s="118">
        <f t="shared" si="20"/>
        <v>604.49599999999998</v>
      </c>
      <c r="O61" s="118">
        <f t="shared" si="20"/>
        <v>604.49599999999998</v>
      </c>
      <c r="P61" s="158">
        <f t="shared" si="20"/>
        <v>2011.6385074</v>
      </c>
      <c r="Q61" s="31">
        <f t="shared" si="20"/>
        <v>32001.077629199997</v>
      </c>
      <c r="R61" s="119">
        <f t="shared" si="20"/>
        <v>0</v>
      </c>
      <c r="S61" s="118">
        <f t="shared" si="20"/>
        <v>0</v>
      </c>
      <c r="T61" s="118">
        <f t="shared" si="20"/>
        <v>0</v>
      </c>
      <c r="U61" s="118">
        <f t="shared" si="20"/>
        <v>0</v>
      </c>
      <c r="V61" s="118">
        <f t="shared" si="20"/>
        <v>0</v>
      </c>
      <c r="W61" s="118">
        <f t="shared" si="20"/>
        <v>0</v>
      </c>
      <c r="X61" s="118">
        <f t="shared" si="20"/>
        <v>0</v>
      </c>
      <c r="Y61" s="118">
        <f t="shared" si="20"/>
        <v>0</v>
      </c>
      <c r="Z61" s="158">
        <f t="shared" si="20"/>
        <v>0</v>
      </c>
      <c r="AA61" s="118">
        <f t="shared" si="20"/>
        <v>0</v>
      </c>
      <c r="AB61" s="119">
        <f t="shared" si="20"/>
        <v>0</v>
      </c>
      <c r="AC61" s="119">
        <f t="shared" si="20"/>
        <v>791.26400000000001</v>
      </c>
      <c r="AD61" s="159">
        <f t="shared" si="20"/>
        <v>791.26400000000001</v>
      </c>
    </row>
    <row r="62" spans="1:33" x14ac:dyDescent="0.3">
      <c r="A62" s="20"/>
      <c r="D62" s="130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21"/>
      <c r="R62" s="89"/>
      <c r="S62" s="89"/>
      <c r="T62" s="89"/>
      <c r="U62" s="89"/>
      <c r="V62" s="89"/>
      <c r="W62" s="89"/>
      <c r="X62" s="89"/>
      <c r="Y62" s="89"/>
      <c r="Z62" s="89"/>
      <c r="AA62" s="89"/>
      <c r="AB62" s="89"/>
      <c r="AC62" s="89"/>
      <c r="AD62" s="89"/>
    </row>
    <row r="63" spans="1:33" ht="13.5" thickBot="1" x14ac:dyDescent="0.35">
      <c r="A63" s="42">
        <v>5450</v>
      </c>
      <c r="B63" s="42" t="s">
        <v>55</v>
      </c>
      <c r="C63" s="92"/>
      <c r="D63" s="90"/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91"/>
      <c r="Q63" s="43"/>
      <c r="R63" s="91"/>
      <c r="S63" s="91"/>
      <c r="T63" s="91"/>
      <c r="U63" s="91"/>
      <c r="V63" s="91"/>
      <c r="W63" s="91"/>
      <c r="X63" s="91"/>
      <c r="Y63" s="91"/>
      <c r="Z63" s="91"/>
      <c r="AA63" s="91"/>
      <c r="AB63" s="91"/>
      <c r="AC63" s="91"/>
      <c r="AD63" s="91"/>
    </row>
    <row r="64" spans="1:33" x14ac:dyDescent="0.3">
      <c r="A64" s="162">
        <v>801979678</v>
      </c>
      <c r="B64" s="134" t="s">
        <v>56</v>
      </c>
      <c r="C64" s="164">
        <v>44926</v>
      </c>
      <c r="D64" s="135">
        <f t="shared" ref="D64:D69" si="21">+Q64+AD64</f>
        <v>46843.462647</v>
      </c>
      <c r="E64" s="136">
        <v>1.4675310000000001</v>
      </c>
      <c r="F64" s="136">
        <v>16.140843</v>
      </c>
      <c r="G64" s="136">
        <v>44.512443000000005</v>
      </c>
      <c r="H64" s="136">
        <v>131.96789999999999</v>
      </c>
      <c r="I64" s="136">
        <v>134.46539999999999</v>
      </c>
      <c r="J64" s="136">
        <v>5068.0269000000008</v>
      </c>
      <c r="K64" s="136">
        <v>5025.4695000000002</v>
      </c>
      <c r="L64" s="136">
        <v>10006.983</v>
      </c>
      <c r="M64" s="136">
        <v>10006.983</v>
      </c>
      <c r="N64" s="136">
        <v>5511.4830000000002</v>
      </c>
      <c r="O64" s="141">
        <v>4884.9801299999999</v>
      </c>
      <c r="P64" s="136">
        <v>6010.9830000000002</v>
      </c>
      <c r="Q64" s="171">
        <f t="shared" ref="Q64:Q69" si="22">SUM(E64:P64)</f>
        <v>46843.462647</v>
      </c>
      <c r="R64" s="137">
        <v>0</v>
      </c>
      <c r="S64" s="137">
        <v>0</v>
      </c>
      <c r="T64" s="137">
        <v>0</v>
      </c>
      <c r="U64" s="137">
        <v>0</v>
      </c>
      <c r="V64" s="137">
        <v>0</v>
      </c>
      <c r="W64" s="137">
        <v>0</v>
      </c>
      <c r="X64" s="137">
        <v>0</v>
      </c>
      <c r="Y64" s="137">
        <v>0</v>
      </c>
      <c r="Z64" s="137">
        <v>0</v>
      </c>
      <c r="AA64" s="137">
        <v>0</v>
      </c>
      <c r="AB64" s="137">
        <v>0</v>
      </c>
      <c r="AC64" s="137">
        <v>0</v>
      </c>
      <c r="AD64" s="163">
        <f t="shared" ref="AD64:AD69" si="23">SUM(R64:AC64)</f>
        <v>0</v>
      </c>
      <c r="AF64" s="186"/>
      <c r="AG64" s="186"/>
    </row>
    <row r="65" spans="1:33" x14ac:dyDescent="0.3">
      <c r="A65" s="162">
        <v>901487150</v>
      </c>
      <c r="B65" s="134" t="s">
        <v>57</v>
      </c>
      <c r="C65" s="164">
        <v>45317</v>
      </c>
      <c r="D65" s="135">
        <f t="shared" si="21"/>
        <v>199.88399999999996</v>
      </c>
      <c r="E65" s="136">
        <v>0</v>
      </c>
      <c r="F65" s="137">
        <v>0</v>
      </c>
      <c r="G65" s="137">
        <v>0</v>
      </c>
      <c r="H65" s="137">
        <v>2.657</v>
      </c>
      <c r="I65" s="137">
        <v>2.657</v>
      </c>
      <c r="J65" s="137">
        <v>2.657</v>
      </c>
      <c r="K65" s="137">
        <v>2.657</v>
      </c>
      <c r="L65" s="137">
        <v>2.657</v>
      </c>
      <c r="M65" s="138">
        <v>2.657</v>
      </c>
      <c r="N65" s="137">
        <v>58.656999999999996</v>
      </c>
      <c r="O65" s="115">
        <v>58.656999999999996</v>
      </c>
      <c r="P65" s="139">
        <v>66.628</v>
      </c>
      <c r="Q65" s="140">
        <f t="shared" si="22"/>
        <v>199.88399999999996</v>
      </c>
      <c r="R65" s="137">
        <v>0</v>
      </c>
      <c r="S65" s="137">
        <v>0</v>
      </c>
      <c r="T65" s="137">
        <v>0</v>
      </c>
      <c r="U65" s="137">
        <v>0</v>
      </c>
      <c r="V65" s="137">
        <v>0</v>
      </c>
      <c r="W65" s="137">
        <v>0</v>
      </c>
      <c r="X65" s="137">
        <v>0</v>
      </c>
      <c r="Y65" s="137">
        <v>0</v>
      </c>
      <c r="Z65" s="137">
        <v>0</v>
      </c>
      <c r="AA65" s="137">
        <v>0</v>
      </c>
      <c r="AB65" s="137">
        <v>0</v>
      </c>
      <c r="AC65" s="137">
        <v>0</v>
      </c>
      <c r="AD65" s="163">
        <f t="shared" si="23"/>
        <v>0</v>
      </c>
      <c r="AF65" s="186"/>
      <c r="AG65" s="186"/>
    </row>
    <row r="66" spans="1:33" x14ac:dyDescent="0.3">
      <c r="A66" s="162">
        <v>901487151</v>
      </c>
      <c r="B66" s="134" t="s">
        <v>58</v>
      </c>
      <c r="C66" s="164">
        <v>45580</v>
      </c>
      <c r="D66" s="135">
        <f t="shared" si="21"/>
        <v>131.125</v>
      </c>
      <c r="E66" s="136">
        <v>0</v>
      </c>
      <c r="F66" s="137">
        <v>0</v>
      </c>
      <c r="G66" s="137">
        <v>0</v>
      </c>
      <c r="H66" s="137">
        <v>1.927</v>
      </c>
      <c r="I66" s="137">
        <v>1.927</v>
      </c>
      <c r="J66" s="137">
        <v>1.927</v>
      </c>
      <c r="K66" s="137">
        <v>1.927</v>
      </c>
      <c r="L66" s="137">
        <v>1.927</v>
      </c>
      <c r="M66" s="138">
        <v>1.927</v>
      </c>
      <c r="N66" s="137">
        <v>37.927</v>
      </c>
      <c r="O66" s="115">
        <v>37.927</v>
      </c>
      <c r="P66" s="139">
        <v>43.709000000000003</v>
      </c>
      <c r="Q66" s="140">
        <f t="shared" si="22"/>
        <v>131.125</v>
      </c>
      <c r="R66" s="137">
        <v>0</v>
      </c>
      <c r="S66" s="137">
        <v>0</v>
      </c>
      <c r="T66" s="137">
        <v>0</v>
      </c>
      <c r="U66" s="137">
        <v>0</v>
      </c>
      <c r="V66" s="137">
        <v>0</v>
      </c>
      <c r="W66" s="137">
        <v>0</v>
      </c>
      <c r="X66" s="137">
        <v>0</v>
      </c>
      <c r="Y66" s="137">
        <v>0</v>
      </c>
      <c r="Z66" s="141">
        <v>0</v>
      </c>
      <c r="AA66" s="141">
        <v>0</v>
      </c>
      <c r="AB66" s="141">
        <v>0</v>
      </c>
      <c r="AC66" s="165">
        <v>0</v>
      </c>
      <c r="AD66" s="163">
        <f t="shared" si="23"/>
        <v>0</v>
      </c>
      <c r="AF66" s="186"/>
      <c r="AG66" s="186"/>
    </row>
    <row r="67" spans="1:33" x14ac:dyDescent="0.3">
      <c r="A67" s="162">
        <v>902220349</v>
      </c>
      <c r="B67" s="134" t="s">
        <v>59</v>
      </c>
      <c r="C67" s="164">
        <v>45013</v>
      </c>
      <c r="D67" s="135">
        <f t="shared" si="21"/>
        <v>161512.16999999998</v>
      </c>
      <c r="E67" s="136">
        <v>224.43100000000001</v>
      </c>
      <c r="F67" s="137">
        <v>257.96199999999999</v>
      </c>
      <c r="G67" s="137">
        <v>249.35</v>
      </c>
      <c r="H67" s="137">
        <v>310</v>
      </c>
      <c r="I67" s="137">
        <v>941.56500000000005</v>
      </c>
      <c r="J67" s="137">
        <v>1500</v>
      </c>
      <c r="K67" s="137">
        <v>1500</v>
      </c>
      <c r="L67" s="137">
        <v>5000</v>
      </c>
      <c r="M67" s="138">
        <v>5000</v>
      </c>
      <c r="N67" s="137">
        <v>5000</v>
      </c>
      <c r="O67" s="115">
        <v>5000</v>
      </c>
      <c r="P67" s="139">
        <v>4402.0219999999999</v>
      </c>
      <c r="Q67" s="140">
        <f t="shared" si="22"/>
        <v>29385.33</v>
      </c>
      <c r="R67" s="137">
        <v>5010.57</v>
      </c>
      <c r="S67" s="137">
        <v>5010.57</v>
      </c>
      <c r="T67" s="137">
        <v>5010.57</v>
      </c>
      <c r="U67" s="137">
        <v>5010.57</v>
      </c>
      <c r="V67" s="137">
        <v>5010.57</v>
      </c>
      <c r="W67" s="137">
        <v>5010.57</v>
      </c>
      <c r="X67" s="137">
        <v>5010.57</v>
      </c>
      <c r="Y67" s="137">
        <v>5010.57</v>
      </c>
      <c r="Z67" s="137">
        <v>5010.57</v>
      </c>
      <c r="AA67" s="137">
        <v>31010.57</v>
      </c>
      <c r="AB67" s="141">
        <v>31010.57</v>
      </c>
      <c r="AC67" s="137">
        <v>25010.57</v>
      </c>
      <c r="AD67" s="163">
        <f t="shared" si="23"/>
        <v>132126.84</v>
      </c>
      <c r="AF67" s="186"/>
      <c r="AG67" s="186"/>
    </row>
    <row r="68" spans="1:33" x14ac:dyDescent="0.3">
      <c r="A68" s="162">
        <v>903112093</v>
      </c>
      <c r="B68" s="134" t="s">
        <v>60</v>
      </c>
      <c r="C68" s="164">
        <v>45761</v>
      </c>
      <c r="D68" s="135">
        <f t="shared" si="21"/>
        <v>23779.153000000002</v>
      </c>
      <c r="E68" s="136">
        <v>49.795999999999999</v>
      </c>
      <c r="F68" s="137">
        <v>40.823</v>
      </c>
      <c r="G68" s="137">
        <v>28.963999999999999</v>
      </c>
      <c r="H68" s="137">
        <v>0</v>
      </c>
      <c r="I68" s="137">
        <v>0</v>
      </c>
      <c r="J68" s="137">
        <v>0</v>
      </c>
      <c r="K68" s="137">
        <v>0</v>
      </c>
      <c r="L68" s="137">
        <v>0</v>
      </c>
      <c r="M68" s="138">
        <v>0</v>
      </c>
      <c r="N68" s="137">
        <v>0</v>
      </c>
      <c r="O68" s="115">
        <v>0</v>
      </c>
      <c r="P68" s="139">
        <v>0</v>
      </c>
      <c r="Q68" s="140">
        <f t="shared" si="22"/>
        <v>119.583</v>
      </c>
      <c r="R68" s="137">
        <v>1971.6310000000001</v>
      </c>
      <c r="S68" s="137">
        <v>1971.6310000000001</v>
      </c>
      <c r="T68" s="137">
        <v>1971.6310000000001</v>
      </c>
      <c r="U68" s="137">
        <v>1971.6310000000001</v>
      </c>
      <c r="V68" s="137">
        <v>1971.6310000000001</v>
      </c>
      <c r="W68" s="137">
        <v>1971.6310000000001</v>
      </c>
      <c r="X68" s="137">
        <v>1971.6310000000001</v>
      </c>
      <c r="Y68" s="137">
        <v>1971.6310000000001</v>
      </c>
      <c r="Z68" s="137">
        <v>1971.6310000000001</v>
      </c>
      <c r="AA68" s="137">
        <v>1971.6310000000001</v>
      </c>
      <c r="AB68" s="141">
        <v>1971.6310000000001</v>
      </c>
      <c r="AC68" s="137">
        <v>1971.6289999999999</v>
      </c>
      <c r="AD68" s="163">
        <f t="shared" si="23"/>
        <v>23659.570000000003</v>
      </c>
      <c r="AF68" s="186"/>
      <c r="AG68" s="186"/>
    </row>
    <row r="69" spans="1:33" ht="13.5" thickBot="1" x14ac:dyDescent="0.35">
      <c r="A69" s="133">
        <v>903112254</v>
      </c>
      <c r="B69" s="134" t="s">
        <v>61</v>
      </c>
      <c r="C69" s="164">
        <v>46132</v>
      </c>
      <c r="D69" s="135">
        <f t="shared" si="21"/>
        <v>86.333999999999989</v>
      </c>
      <c r="E69" s="136">
        <v>0.38900000000000001</v>
      </c>
      <c r="F69" s="137">
        <v>1.034</v>
      </c>
      <c r="G69" s="137">
        <v>-4.9000000000000002E-2</v>
      </c>
      <c r="H69" s="137">
        <v>0</v>
      </c>
      <c r="I69" s="137">
        <v>0</v>
      </c>
      <c r="J69" s="137">
        <v>0</v>
      </c>
      <c r="K69" s="137">
        <v>0</v>
      </c>
      <c r="L69" s="137">
        <v>0</v>
      </c>
      <c r="M69" s="138">
        <v>0</v>
      </c>
      <c r="N69" s="137">
        <v>0</v>
      </c>
      <c r="O69" s="115">
        <v>0</v>
      </c>
      <c r="P69" s="139">
        <v>0</v>
      </c>
      <c r="Q69" s="140">
        <f t="shared" si="22"/>
        <v>1.3740000000000001</v>
      </c>
      <c r="R69" s="137">
        <v>7.08</v>
      </c>
      <c r="S69" s="137">
        <v>7.08</v>
      </c>
      <c r="T69" s="137">
        <v>7.08</v>
      </c>
      <c r="U69" s="137">
        <v>7.08</v>
      </c>
      <c r="V69" s="137">
        <v>7.08</v>
      </c>
      <c r="W69" s="137">
        <v>7.08</v>
      </c>
      <c r="X69" s="137">
        <v>7.08</v>
      </c>
      <c r="Y69" s="137">
        <v>7.08</v>
      </c>
      <c r="Z69" s="137">
        <v>7.08</v>
      </c>
      <c r="AA69" s="137">
        <v>7.08</v>
      </c>
      <c r="AB69" s="137">
        <v>7.08</v>
      </c>
      <c r="AC69" s="137">
        <v>7.08</v>
      </c>
      <c r="AD69" s="163">
        <f t="shared" si="23"/>
        <v>84.96</v>
      </c>
      <c r="AF69" s="186"/>
      <c r="AG69" s="186"/>
    </row>
    <row r="70" spans="1:33" ht="13.5" thickBot="1" x14ac:dyDescent="0.35">
      <c r="A70" s="75" t="s">
        <v>62</v>
      </c>
      <c r="B70" s="128"/>
      <c r="C70" s="167"/>
      <c r="D70" s="117">
        <f t="shared" ref="D70:AD70" si="24">+SUBTOTAL(9,D64:D69)</f>
        <v>232552.12864699998</v>
      </c>
      <c r="E70" s="156">
        <f t="shared" si="24"/>
        <v>276.08353100000005</v>
      </c>
      <c r="F70" s="157">
        <f t="shared" si="24"/>
        <v>315.95984299999998</v>
      </c>
      <c r="G70" s="157">
        <f t="shared" si="24"/>
        <v>322.77744300000001</v>
      </c>
      <c r="H70" s="157">
        <f t="shared" si="24"/>
        <v>446.55189999999999</v>
      </c>
      <c r="I70" s="118">
        <f t="shared" si="24"/>
        <v>1080.6143999999999</v>
      </c>
      <c r="J70" s="118">
        <f t="shared" si="24"/>
        <v>6572.6109000000006</v>
      </c>
      <c r="K70" s="118">
        <f t="shared" si="24"/>
        <v>6530.0535</v>
      </c>
      <c r="L70" s="118">
        <f t="shared" si="24"/>
        <v>15011.566999999999</v>
      </c>
      <c r="M70" s="118">
        <f t="shared" si="24"/>
        <v>15011.566999999999</v>
      </c>
      <c r="N70" s="118">
        <f t="shared" si="24"/>
        <v>10608.066999999999</v>
      </c>
      <c r="O70" s="118">
        <f t="shared" si="24"/>
        <v>9981.5641299999988</v>
      </c>
      <c r="P70" s="158">
        <f t="shared" si="24"/>
        <v>10523.342000000001</v>
      </c>
      <c r="Q70" s="31">
        <f t="shared" si="24"/>
        <v>76680.758646999995</v>
      </c>
      <c r="R70" s="119">
        <f t="shared" si="24"/>
        <v>6989.2809999999999</v>
      </c>
      <c r="S70" s="118">
        <f t="shared" si="24"/>
        <v>6989.2809999999999</v>
      </c>
      <c r="T70" s="118">
        <f t="shared" si="24"/>
        <v>6989.2809999999999</v>
      </c>
      <c r="U70" s="118">
        <f t="shared" si="24"/>
        <v>6989.2809999999999</v>
      </c>
      <c r="V70" s="118">
        <f t="shared" si="24"/>
        <v>6989.2809999999999</v>
      </c>
      <c r="W70" s="118">
        <f t="shared" si="24"/>
        <v>6989.2809999999999</v>
      </c>
      <c r="X70" s="118">
        <f t="shared" si="24"/>
        <v>6989.2809999999999</v>
      </c>
      <c r="Y70" s="118">
        <f t="shared" si="24"/>
        <v>6989.2809999999999</v>
      </c>
      <c r="Z70" s="158">
        <f t="shared" si="24"/>
        <v>6989.2809999999999</v>
      </c>
      <c r="AA70" s="118">
        <f t="shared" si="24"/>
        <v>32989.281000000003</v>
      </c>
      <c r="AB70" s="119">
        <f t="shared" si="24"/>
        <v>32989.281000000003</v>
      </c>
      <c r="AC70" s="119">
        <f t="shared" si="24"/>
        <v>26989.279000000002</v>
      </c>
      <c r="AD70" s="159">
        <f t="shared" si="24"/>
        <v>155871.37</v>
      </c>
    </row>
    <row r="71" spans="1:33" ht="13.5" thickBot="1" x14ac:dyDescent="0.35">
      <c r="A71" s="173"/>
      <c r="B71" s="88"/>
      <c r="C71" s="28"/>
      <c r="D71" s="174"/>
      <c r="E71" s="175"/>
      <c r="F71" s="175"/>
      <c r="G71" s="175"/>
      <c r="H71" s="175"/>
      <c r="I71" s="175"/>
      <c r="J71" s="175"/>
      <c r="K71" s="175"/>
      <c r="L71" s="175"/>
      <c r="M71" s="175"/>
      <c r="N71" s="175"/>
      <c r="O71" s="175"/>
      <c r="P71" s="175"/>
      <c r="Q71" s="21"/>
      <c r="R71" s="175"/>
      <c r="S71" s="175"/>
      <c r="T71" s="175"/>
      <c r="U71" s="175"/>
      <c r="V71" s="175"/>
      <c r="W71" s="175"/>
      <c r="X71" s="175"/>
      <c r="Y71" s="175"/>
      <c r="Z71" s="175"/>
      <c r="AA71" s="175"/>
      <c r="AB71" s="175"/>
      <c r="AC71" s="175"/>
      <c r="AD71" s="176"/>
    </row>
    <row r="72" spans="1:33" ht="13.5" thickBot="1" x14ac:dyDescent="0.35">
      <c r="A72" s="29" t="s">
        <v>63</v>
      </c>
      <c r="B72" s="187"/>
      <c r="C72" s="189"/>
      <c r="D72" s="56">
        <f t="shared" ref="D72:AD72" si="25">SUBTOTAL(9,D22:D70)</f>
        <v>343373.16892819991</v>
      </c>
      <c r="E72" s="32">
        <f t="shared" si="25"/>
        <v>4371.6518745999992</v>
      </c>
      <c r="F72" s="33">
        <f t="shared" si="25"/>
        <v>11046.410357999997</v>
      </c>
      <c r="G72" s="33">
        <f t="shared" si="25"/>
        <v>6104.6576301999994</v>
      </c>
      <c r="H72" s="33">
        <f t="shared" si="25"/>
        <v>7581.6629000000003</v>
      </c>
      <c r="I72" s="33">
        <f t="shared" si="25"/>
        <v>7785.7754000000004</v>
      </c>
      <c r="J72" s="33">
        <f t="shared" si="25"/>
        <v>13114.7369</v>
      </c>
      <c r="K72" s="33">
        <f t="shared" si="25"/>
        <v>12860.750499999998</v>
      </c>
      <c r="L72" s="33">
        <f t="shared" si="25"/>
        <v>20539.527091999997</v>
      </c>
      <c r="M72" s="33">
        <f t="shared" si="25"/>
        <v>25091.935492000001</v>
      </c>
      <c r="N72" s="33">
        <f t="shared" si="25"/>
        <v>12666.429491999999</v>
      </c>
      <c r="O72" s="33">
        <f t="shared" si="25"/>
        <v>12555.553621999999</v>
      </c>
      <c r="P72" s="34">
        <f t="shared" si="25"/>
        <v>20617.002667400004</v>
      </c>
      <c r="Q72" s="31">
        <f t="shared" si="25"/>
        <v>154336.09392820002</v>
      </c>
      <c r="R72" s="32">
        <f t="shared" si="25"/>
        <v>7864.4809999999998</v>
      </c>
      <c r="S72" s="33">
        <f t="shared" si="25"/>
        <v>8274.0810000000001</v>
      </c>
      <c r="T72" s="33">
        <f t="shared" si="25"/>
        <v>8424.0810000000001</v>
      </c>
      <c r="U72" s="33">
        <f t="shared" si="25"/>
        <v>8564.0810000000001</v>
      </c>
      <c r="V72" s="33">
        <f t="shared" si="25"/>
        <v>8726.0810000000001</v>
      </c>
      <c r="W72" s="33">
        <f t="shared" si="25"/>
        <v>9248.0810000000001</v>
      </c>
      <c r="X72" s="33">
        <f t="shared" si="25"/>
        <v>9288.0810000000001</v>
      </c>
      <c r="Y72" s="33">
        <f t="shared" si="25"/>
        <v>8978.0810000000001</v>
      </c>
      <c r="Z72" s="34">
        <f t="shared" si="25"/>
        <v>8500.0810000000001</v>
      </c>
      <c r="AA72" s="35">
        <f t="shared" si="25"/>
        <v>33950.080999999998</v>
      </c>
      <c r="AB72" s="35">
        <f t="shared" si="25"/>
        <v>33824.080999999998</v>
      </c>
      <c r="AC72" s="35">
        <f t="shared" si="25"/>
        <v>43395.784</v>
      </c>
      <c r="AD72" s="31">
        <f t="shared" si="25"/>
        <v>189037.07499999998</v>
      </c>
    </row>
    <row r="73" spans="1:33" ht="13.5" thickBot="1" x14ac:dyDescent="0.35">
      <c r="D73" s="114"/>
      <c r="E73" s="16"/>
      <c r="F73" s="16"/>
      <c r="G73" s="16"/>
      <c r="H73" s="16"/>
      <c r="I73" s="17"/>
      <c r="J73" s="17"/>
      <c r="K73" s="17"/>
      <c r="L73" s="17"/>
      <c r="M73" s="17"/>
      <c r="N73" s="17"/>
      <c r="O73" s="17"/>
      <c r="P73" s="17"/>
      <c r="Q73" s="22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</row>
    <row r="74" spans="1:33" s="93" customFormat="1" ht="13.5" thickBot="1" x14ac:dyDescent="0.35">
      <c r="A74" s="75" t="s">
        <v>64</v>
      </c>
      <c r="B74" s="116"/>
      <c r="C74" s="167"/>
      <c r="D74" s="188">
        <f t="shared" ref="D74:AD74" si="26">SUBTOTAL(9,D4:D72)</f>
        <v>343386.84492819989</v>
      </c>
      <c r="E74" s="177">
        <f t="shared" si="26"/>
        <v>4372.5038746</v>
      </c>
      <c r="F74" s="157">
        <f t="shared" si="26"/>
        <v>11053.568357999997</v>
      </c>
      <c r="G74" s="177">
        <f t="shared" si="26"/>
        <v>6110.3236301999996</v>
      </c>
      <c r="H74" s="157">
        <f t="shared" si="26"/>
        <v>7581.6629000000003</v>
      </c>
      <c r="I74" s="178">
        <f t="shared" si="26"/>
        <v>7785.7754000000004</v>
      </c>
      <c r="J74" s="118">
        <f t="shared" si="26"/>
        <v>13114.7369</v>
      </c>
      <c r="K74" s="178">
        <f t="shared" si="26"/>
        <v>12860.750499999998</v>
      </c>
      <c r="L74" s="118">
        <f t="shared" si="26"/>
        <v>20539.527091999997</v>
      </c>
      <c r="M74" s="178">
        <f t="shared" si="26"/>
        <v>25091.935492000001</v>
      </c>
      <c r="N74" s="118">
        <f t="shared" si="26"/>
        <v>12666.429491999999</v>
      </c>
      <c r="O74" s="178">
        <f t="shared" si="26"/>
        <v>12555.553621999999</v>
      </c>
      <c r="P74" s="158">
        <f t="shared" si="26"/>
        <v>20617.002667400004</v>
      </c>
      <c r="Q74" s="31">
        <f t="shared" si="26"/>
        <v>154349.76992820002</v>
      </c>
      <c r="R74" s="78">
        <f t="shared" si="26"/>
        <v>7864.4809999999998</v>
      </c>
      <c r="S74" s="79">
        <f t="shared" si="26"/>
        <v>8274.0810000000001</v>
      </c>
      <c r="T74" s="79">
        <f t="shared" si="26"/>
        <v>8424.0810000000001</v>
      </c>
      <c r="U74" s="79">
        <f t="shared" si="26"/>
        <v>8564.0810000000001</v>
      </c>
      <c r="V74" s="79">
        <f t="shared" si="26"/>
        <v>8726.0810000000001</v>
      </c>
      <c r="W74" s="79">
        <f t="shared" si="26"/>
        <v>9248.0810000000001</v>
      </c>
      <c r="X74" s="79">
        <f t="shared" si="26"/>
        <v>9288.0810000000001</v>
      </c>
      <c r="Y74" s="79">
        <f t="shared" si="26"/>
        <v>8978.0810000000001</v>
      </c>
      <c r="Z74" s="79">
        <f t="shared" si="26"/>
        <v>8500.0810000000001</v>
      </c>
      <c r="AA74" s="79">
        <f t="shared" si="26"/>
        <v>33950.080999999998</v>
      </c>
      <c r="AB74" s="79">
        <f t="shared" si="26"/>
        <v>33824.080999999998</v>
      </c>
      <c r="AC74" s="80">
        <f t="shared" si="26"/>
        <v>43395.784</v>
      </c>
      <c r="AD74" s="103">
        <f t="shared" si="26"/>
        <v>189037.07499999998</v>
      </c>
    </row>
    <row r="75" spans="1:33" x14ac:dyDescent="0.3">
      <c r="R75" s="181"/>
      <c r="S75" s="181"/>
      <c r="T75" s="181"/>
      <c r="U75" s="181"/>
      <c r="V75" s="181"/>
      <c r="W75" s="181"/>
      <c r="X75" s="181"/>
      <c r="Y75" s="181"/>
      <c r="Z75" s="181"/>
      <c r="AA75" s="181"/>
      <c r="AB75" s="181"/>
      <c r="AC75" s="181"/>
    </row>
    <row r="77" spans="1:33" x14ac:dyDescent="0.3">
      <c r="C77" s="89"/>
    </row>
  </sheetData>
  <autoFilter ref="A2:AD70" xr:uid="{00000000-0009-0000-0000-000000000000}"/>
  <mergeCells count="2">
    <mergeCell ref="A1:Q1"/>
    <mergeCell ref="R1:AD1"/>
  </mergeCells>
  <printOptions horizontalCentered="1"/>
  <pageMargins left="0.25" right="0.25" top="0.75" bottom="0.75" header="0.3" footer="0.3"/>
  <pageSetup paperSize="3" scale="64" fitToWidth="0" pageOrder="overThenDown" orientation="landscape" r:id="rId1"/>
  <headerFooter alignWithMargins="0">
    <oddHeader>&amp;C&amp;"Arial,Bold"FERC CWIP Capital Expenditure Plan
(excludes CPUC related projects) in $000
&amp;RTO2023 Annual Update
Attachment 4
WP-Sch 10 - FERC CWIP Cap Exp Plan
Page &amp;P of &amp;N</oddHeader>
  </headerFooter>
  <colBreaks count="1" manualBreakCount="1">
    <brk id="17" min="1" max="73" man="1"/>
  </colBreaks>
  <customProperties>
    <customPr name="_pios_i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B95A606AD833B4CAF5492001C3FEC9A" ma:contentTypeVersion="9" ma:contentTypeDescription="Create a new document." ma:contentTypeScope="" ma:versionID="db03ba4940e3a553914637ff95b94fb8">
  <xsd:schema xmlns:xsd="http://www.w3.org/2001/XMLSchema" xmlns:xs="http://www.w3.org/2001/XMLSchema" xmlns:p="http://schemas.microsoft.com/office/2006/metadata/properties" xmlns:ns2="afa18e8f-ebf2-4add-8c07-5fe7df620b1e" xmlns:ns3="8b53dea2-0b53-4bb6-a2b4-50a02dbb388d" targetNamespace="http://schemas.microsoft.com/office/2006/metadata/properties" ma:root="true" ma:fieldsID="a258de9c2c3022a10893d5f710586764" ns2:_="" ns3:_="">
    <xsd:import namespace="afa18e8f-ebf2-4add-8c07-5fe7df620b1e"/>
    <xsd:import namespace="8b53dea2-0b53-4bb6-a2b4-50a02dbb388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a18e8f-ebf2-4add-8c07-5fe7df620b1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53dea2-0b53-4bb6-a2b4-50a02dbb388d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F714E38-998B-4E62-9F81-EEB16D56776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fa18e8f-ebf2-4add-8c07-5fe7df620b1e"/>
    <ds:schemaRef ds:uri="8b53dea2-0b53-4bb6-a2b4-50a02dbb388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08ECFAD-E1F2-47ED-B42C-BD05858976C3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purl.org/dc/terms/"/>
    <ds:schemaRef ds:uri="afa18e8f-ebf2-4add-8c07-5fe7df620b1e"/>
    <ds:schemaRef ds:uri="8b53dea2-0b53-4bb6-a2b4-50a02dbb388d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C28279D-4809-4B01-AF00-DCB6FE8B1CC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WP Schedule 10 FERC CWIP</vt:lpstr>
      <vt:lpstr>'WP Schedule 10 FERC CWIP'!_FilterDatabase</vt:lpstr>
      <vt:lpstr>'WP Schedule 10 FERC CWIP'!Print_Area</vt:lpstr>
      <vt:lpstr>'WP Schedule 10 FERC CWIP'!Print_Titles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Joe Herrera</dc:creator>
  <cp:keywords/>
  <dc:description/>
  <cp:lastModifiedBy>Jee Kim</cp:lastModifiedBy>
  <cp:revision/>
  <cp:lastPrinted>2022-10-04T21:20:26Z</cp:lastPrinted>
  <dcterms:created xsi:type="dcterms:W3CDTF">2022-05-07T20:32:55Z</dcterms:created>
  <dcterms:modified xsi:type="dcterms:W3CDTF">2022-11-03T22:20:57Z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0x0101008B95A606AD833B4CAF5492001C3FEC9A</vt:lpwstr>
  </property>
</Properties>
</file>