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ce\workgroup\RPA\REG OPS\FERC-REG\FERC\FERC Contract &amp; Cost Analysis\2021 FERC Rate Case TO2021\12-Dec 1 Annual Informational Update\Workpaper\"/>
    </mc:Choice>
  </mc:AlternateContent>
  <xr:revisionPtr revIDLastSave="0" documentId="13_ncr:1_{3FA616BC-A62B-4989-B270-04332DB05904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  <sheet name="Jurisdictional Split" sheetId="2" r:id="rId2"/>
  </sheets>
  <definedNames>
    <definedName name="_xlnm.Print_Area" localSheetId="0">Sheet1!$A$1:$E$7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66" i="2" l="1"/>
  <c r="A65" i="2"/>
  <c r="C64" i="2"/>
  <c r="C59" i="2"/>
  <c r="C57" i="2"/>
  <c r="C65" i="2" s="1"/>
  <c r="G25" i="2"/>
  <c r="C63" i="2" s="1"/>
  <c r="C17" i="2"/>
  <c r="D17" i="2" s="1"/>
  <c r="D66" i="2" s="1"/>
  <c r="C66" i="2" l="1"/>
  <c r="C67" i="2" s="1"/>
  <c r="D57" i="2"/>
  <c r="D65" i="2" s="1"/>
  <c r="D67" i="2" s="1"/>
  <c r="D7" i="1" l="1"/>
  <c r="E5" i="1" l="1"/>
  <c r="C7" i="1" l="1"/>
</calcChain>
</file>

<file path=xl/sharedStrings.xml><?xml version="1.0" encoding="utf-8"?>
<sst xmlns="http://schemas.openxmlformats.org/spreadsheetml/2006/main" count="92" uniqueCount="89">
  <si>
    <t>PHFU</t>
  </si>
  <si>
    <t xml:space="preserve"> GL balance</t>
  </si>
  <si>
    <t xml:space="preserve"> Alberhill</t>
  </si>
  <si>
    <t xml:space="preserve"> Other</t>
  </si>
  <si>
    <t xml:space="preserve"> ISO %</t>
  </si>
  <si>
    <t xml:space="preserve"> ISO PHFU</t>
  </si>
  <si>
    <t>As of 12/31/2019</t>
  </si>
  <si>
    <t>Alberhill Substation  800063633</t>
  </si>
  <si>
    <t>Estm Date 10-07-10</t>
  </si>
  <si>
    <t>FERC Units of Property</t>
  </si>
  <si>
    <t>353.607 Arrester, Lightning 500kV (Stl Support)</t>
  </si>
  <si>
    <t>Electrical Common Only</t>
  </si>
  <si>
    <t>353.614 Gas Insulated Switchgear (GIS)</t>
  </si>
  <si>
    <t xml:space="preserve"> 352.001 Substructure</t>
  </si>
  <si>
    <t>353.615 Power Cable</t>
  </si>
  <si>
    <t>352.002 Superstructure</t>
  </si>
  <si>
    <t>353.616 Bus, Support Struct (Steel/Fdn), High Side</t>
  </si>
  <si>
    <t>352.046 Instrusion Alarm System</t>
  </si>
  <si>
    <t>353.617 Bus, High Side</t>
  </si>
  <si>
    <t>352.075 Power/Lighting System - Inside</t>
  </si>
  <si>
    <t>353.618 Relays &amp; Meters, Line Pos</t>
  </si>
  <si>
    <t>352.105 Yard Drainage System</t>
  </si>
  <si>
    <t>353.620 Switch, Disconnect 16kV (Stl Support)</t>
  </si>
  <si>
    <t>352.106 Oil Diversion/Containment System</t>
  </si>
  <si>
    <t>353.631 Conduit</t>
  </si>
  <si>
    <t>352.140 Fence/Wall Perimeter</t>
  </si>
  <si>
    <t>353.637 Grounding, Station System</t>
  </si>
  <si>
    <t>352.165 Paving</t>
  </si>
  <si>
    <t>353.638 Foundation, Misc High Side</t>
  </si>
  <si>
    <t>352.175 Landscaping</t>
  </si>
  <si>
    <t>353.663 Coupling Capacitor 500kV (Stl Support/Fdn)</t>
  </si>
  <si>
    <t>353.130 Fault Recorder</t>
  </si>
  <si>
    <t>353.668 Trenches, Control</t>
  </si>
  <si>
    <t>353.168 Trenches, Power</t>
  </si>
  <si>
    <t>FERC Total</t>
  </si>
  <si>
    <t>353.168 Trenches, Control</t>
  </si>
  <si>
    <t>353.214 Supervisory Control Unit</t>
  </si>
  <si>
    <t>CPUC Units of Property</t>
  </si>
  <si>
    <t>353.425 Power/Lighting System - Equipment</t>
  </si>
  <si>
    <t>353.802 Ground Bank (Stl Support/Fdn)</t>
  </si>
  <si>
    <t>353.430 Conduit</t>
  </si>
  <si>
    <t>353.803 Transformer, Power</t>
  </si>
  <si>
    <t>353.435 Cable Trays</t>
  </si>
  <si>
    <t>353.803 Transformer, Power 500/115kV</t>
  </si>
  <si>
    <t>353.500 DC Supply System</t>
  </si>
  <si>
    <t>353.807 Arrester, Lightning 12kV (Stl Support)</t>
  </si>
  <si>
    <t>353.505 Storage Battery Charger</t>
  </si>
  <si>
    <t>353.807 Arrester, Lightning 115kV (Stl Support)</t>
  </si>
  <si>
    <t>353.610 DC Generator Set</t>
  </si>
  <si>
    <t>353.807 Arrester, Lightning 500kV (Stl Support)</t>
  </si>
  <si>
    <t>Common total</t>
  </si>
  <si>
    <t>353.810 Potential Transformer (Stl Support/Fdn)</t>
  </si>
  <si>
    <t>353.811 Current Transformer (Stl Support)</t>
  </si>
  <si>
    <t>353.815 Power Cable</t>
  </si>
  <si>
    <t>353.815 Control Cable</t>
  </si>
  <si>
    <t>353.816 Bus Support Struct (Steel/Fdn)</t>
  </si>
  <si>
    <t>353.816 Bus Support Struct (Steel/Fdn), High Side</t>
  </si>
  <si>
    <t>Sitework Common Only</t>
  </si>
  <si>
    <t>353.816 Bus Support Struct (Steel/Fdn), Bank</t>
  </si>
  <si>
    <t>353.816 Bus Support Struct (Steel/Fdn), Low Side</t>
  </si>
  <si>
    <t>353.817 Bus</t>
  </si>
  <si>
    <t>353.817 Bus, High Side</t>
  </si>
  <si>
    <t>353.817 Bus, Bank</t>
  </si>
  <si>
    <t>353.818 Relays &amp; Meters, Line Pos</t>
  </si>
  <si>
    <t>353.818 Relays &amp; Meters, Bank</t>
  </si>
  <si>
    <t>353.818 Relays &amp; Meters, Bus Par Pos</t>
  </si>
  <si>
    <t>353.820 Switch, Disconnect 12kV (Stl Support)</t>
  </si>
  <si>
    <t>353.820 Switch, Disconnect 115kV (Stl Support)</t>
  </si>
  <si>
    <t>353.822 Fences &amp; Enclosures - Inside Sub</t>
  </si>
  <si>
    <t>353.825 Circuit Breaker/Switcher 12kV</t>
  </si>
  <si>
    <t>353.825 Circuit Breaker/Switcher 115kV</t>
  </si>
  <si>
    <t>353.828 Power/Lighting System - Equipment</t>
  </si>
  <si>
    <t>353.830 Reactor/Resistor</t>
  </si>
  <si>
    <t>353.831 Conduit</t>
  </si>
  <si>
    <t>353.835 Capacitor Bank 115kV</t>
  </si>
  <si>
    <t>353.837 Grounding, Station System</t>
  </si>
  <si>
    <t>353.838 Foundation, Misc.</t>
  </si>
  <si>
    <t>353.838 Foundation, Misc. Bank</t>
  </si>
  <si>
    <t>353.838 Foundation, Misc. High Side</t>
  </si>
  <si>
    <t>353.845 Fuse Assembly HV</t>
  </si>
  <si>
    <t>353.868 Trenches</t>
  </si>
  <si>
    <t>CPUC Total</t>
  </si>
  <si>
    <t>FERC &amp; CPUC Total</t>
  </si>
  <si>
    <t>Alberhill Substation 800063633</t>
  </si>
  <si>
    <t>Common Electrical</t>
  </si>
  <si>
    <t>Not Included in Percentage Split (new substation)</t>
  </si>
  <si>
    <t>Common Sitework</t>
  </si>
  <si>
    <t>Total Loaded Cost</t>
  </si>
  <si>
    <t xml:space="preserve">Estimate date 10/07/10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</si>
</sst>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-* #,##0.00\ _D_M_-;\-* #,##0.00\ _D_M_-;_-* &quot;-&quot;??\ _D_M_-;_-@_-"/>
    <numFmt numFmtId="166" formatCode="_(&quot;$&quot;* #,##0_);_(&quot;$&quot;* \(#,##0\);_(&quot;$&quot;* &quot;-&quot;??_);_(@_)"/>
    <numFmt numFmtId="167" formatCode="0.0%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sz val="10"/>
      <name val="MS Sans Serif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u/>
      <sz val="11"/>
      <color rgb="FF000000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40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15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22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6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6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6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6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6" fillId="3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6" fillId="12" borderId="0" applyNumberFormat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9" fontId="8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" fontId="9" fillId="16" borderId="1" applyNumberFormat="0" applyProtection="0">
      <alignment vertical="center"/>
    </xf>
    <xf numFmtId="4" fontId="10" fillId="16" borderId="1" applyNumberFormat="0" applyProtection="0">
      <alignment vertical="center"/>
    </xf>
    <xf numFmtId="4" fontId="9" fillId="16" borderId="1" applyNumberFormat="0" applyProtection="0">
      <alignment horizontal="left" vertical="center" indent="1"/>
    </xf>
    <xf numFmtId="0" fontId="9" fillId="16" borderId="1" applyNumberFormat="0" applyProtection="0">
      <alignment horizontal="left" vertical="top" indent="1"/>
    </xf>
    <xf numFmtId="4" fontId="9" fillId="17" borderId="0" applyNumberFormat="0" applyProtection="0">
      <alignment horizontal="left" vertical="center" indent="1"/>
    </xf>
    <xf numFmtId="4" fontId="11" fillId="18" borderId="1" applyNumberFormat="0" applyProtection="0">
      <alignment horizontal="right" vertical="center"/>
    </xf>
    <xf numFmtId="4" fontId="11" fillId="19" borderId="1" applyNumberFormat="0" applyProtection="0">
      <alignment horizontal="right" vertical="center"/>
    </xf>
    <xf numFmtId="4" fontId="11" fillId="20" borderId="1" applyNumberFormat="0" applyProtection="0">
      <alignment horizontal="right" vertical="center"/>
    </xf>
    <xf numFmtId="4" fontId="11" fillId="21" borderId="1" applyNumberFormat="0" applyProtection="0">
      <alignment horizontal="right" vertical="center"/>
    </xf>
    <xf numFmtId="4" fontId="11" fillId="22" borderId="1" applyNumberFormat="0" applyProtection="0">
      <alignment horizontal="right" vertical="center"/>
    </xf>
    <xf numFmtId="4" fontId="11" fillId="23" borderId="1" applyNumberFormat="0" applyProtection="0">
      <alignment horizontal="right" vertical="center"/>
    </xf>
    <xf numFmtId="4" fontId="11" fillId="24" borderId="1" applyNumberFormat="0" applyProtection="0">
      <alignment horizontal="right" vertical="center"/>
    </xf>
    <xf numFmtId="4" fontId="11" fillId="25" borderId="1" applyNumberFormat="0" applyProtection="0">
      <alignment horizontal="right" vertical="center"/>
    </xf>
    <xf numFmtId="4" fontId="11" fillId="26" borderId="1" applyNumberFormat="0" applyProtection="0">
      <alignment horizontal="right" vertical="center"/>
    </xf>
    <xf numFmtId="4" fontId="9" fillId="27" borderId="2" applyNumberFormat="0" applyProtection="0">
      <alignment horizontal="left" vertical="center" indent="1"/>
    </xf>
    <xf numFmtId="4" fontId="11" fillId="28" borderId="0" applyNumberFormat="0" applyProtection="0">
      <alignment horizontal="left" vertical="center" indent="1"/>
    </xf>
    <xf numFmtId="4" fontId="12" fillId="29" borderId="0" applyNumberFormat="0" applyProtection="0">
      <alignment horizontal="left" vertical="center" indent="1"/>
    </xf>
    <xf numFmtId="4" fontId="11" fillId="17" borderId="1" applyNumberFormat="0" applyProtection="0">
      <alignment horizontal="right" vertical="center"/>
    </xf>
    <xf numFmtId="4" fontId="11" fillId="28" borderId="0" applyNumberFormat="0" applyProtection="0">
      <alignment horizontal="left" vertical="center" indent="1"/>
    </xf>
    <xf numFmtId="4" fontId="11" fillId="17" borderId="0" applyNumberFormat="0" applyProtection="0">
      <alignment horizontal="left" vertical="center" indent="1"/>
    </xf>
    <xf numFmtId="0" fontId="4" fillId="29" borderId="1" applyNumberFormat="0" applyProtection="0">
      <alignment horizontal="left" vertical="center" indent="1"/>
    </xf>
    <xf numFmtId="0" fontId="4" fillId="29" borderId="1" applyNumberFormat="0" applyProtection="0">
      <alignment horizontal="left" vertical="center" indent="1"/>
    </xf>
    <xf numFmtId="0" fontId="4" fillId="29" borderId="1" applyNumberFormat="0" applyProtection="0">
      <alignment horizontal="left" vertical="top" indent="1"/>
    </xf>
    <xf numFmtId="0" fontId="4" fillId="29" borderId="1" applyNumberFormat="0" applyProtection="0">
      <alignment horizontal="left" vertical="top" indent="1"/>
    </xf>
    <xf numFmtId="0" fontId="4" fillId="17" borderId="1" applyNumberFormat="0" applyProtection="0">
      <alignment horizontal="left" vertical="center" indent="1"/>
    </xf>
    <xf numFmtId="0" fontId="4" fillId="17" borderId="1" applyNumberFormat="0" applyProtection="0">
      <alignment horizontal="left" vertical="center" indent="1"/>
    </xf>
    <xf numFmtId="0" fontId="4" fillId="17" borderId="1" applyNumberFormat="0" applyProtection="0">
      <alignment horizontal="left" vertical="top" indent="1"/>
    </xf>
    <xf numFmtId="0" fontId="4" fillId="17" borderId="1" applyNumberFormat="0" applyProtection="0">
      <alignment horizontal="left" vertical="top" indent="1"/>
    </xf>
    <xf numFmtId="0" fontId="4" fillId="30" borderId="1" applyNumberFormat="0" applyProtection="0">
      <alignment horizontal="left" vertical="center" indent="1"/>
    </xf>
    <xf numFmtId="0" fontId="4" fillId="30" borderId="1" applyNumberFormat="0" applyProtection="0">
      <alignment horizontal="left" vertical="center" indent="1"/>
    </xf>
    <xf numFmtId="0" fontId="4" fillId="30" borderId="1" applyNumberFormat="0" applyProtection="0">
      <alignment horizontal="left" vertical="top" indent="1"/>
    </xf>
    <xf numFmtId="0" fontId="4" fillId="30" borderId="1" applyNumberFormat="0" applyProtection="0">
      <alignment horizontal="left" vertical="top" indent="1"/>
    </xf>
    <xf numFmtId="0" fontId="4" fillId="28" borderId="1" applyNumberFormat="0" applyProtection="0">
      <alignment horizontal="left" vertical="center" indent="1"/>
    </xf>
    <xf numFmtId="0" fontId="4" fillId="28" borderId="1" applyNumberFormat="0" applyProtection="0">
      <alignment horizontal="left" vertical="center" indent="1"/>
    </xf>
    <xf numFmtId="0" fontId="4" fillId="28" borderId="1" applyNumberFormat="0" applyProtection="0">
      <alignment horizontal="left" vertical="top" indent="1"/>
    </xf>
    <xf numFmtId="0" fontId="4" fillId="28" borderId="1" applyNumberFormat="0" applyProtection="0">
      <alignment horizontal="left" vertical="top" indent="1"/>
    </xf>
    <xf numFmtId="0" fontId="4" fillId="31" borderId="3" applyNumberFormat="0">
      <protection locked="0"/>
    </xf>
    <xf numFmtId="0" fontId="4" fillId="31" borderId="3" applyNumberFormat="0">
      <protection locked="0"/>
    </xf>
    <xf numFmtId="4" fontId="11" fillId="32" borderId="1" applyNumberFormat="0" applyProtection="0">
      <alignment vertical="center"/>
    </xf>
    <xf numFmtId="4" fontId="13" fillId="32" borderId="1" applyNumberFormat="0" applyProtection="0">
      <alignment vertical="center"/>
    </xf>
    <xf numFmtId="4" fontId="11" fillId="32" borderId="1" applyNumberFormat="0" applyProtection="0">
      <alignment horizontal="left" vertical="center" indent="1"/>
    </xf>
    <xf numFmtId="0" fontId="11" fillId="32" borderId="1" applyNumberFormat="0" applyProtection="0">
      <alignment horizontal="left" vertical="top" indent="1"/>
    </xf>
    <xf numFmtId="4" fontId="11" fillId="28" borderId="1" applyNumberFormat="0" applyProtection="0">
      <alignment horizontal="right" vertical="center"/>
    </xf>
    <xf numFmtId="4" fontId="13" fillId="28" borderId="1" applyNumberFormat="0" applyProtection="0">
      <alignment horizontal="right" vertical="center"/>
    </xf>
    <xf numFmtId="4" fontId="11" fillId="17" borderId="1" applyNumberFormat="0" applyProtection="0">
      <alignment horizontal="left" vertical="center" indent="1"/>
    </xf>
    <xf numFmtId="0" fontId="11" fillId="17" borderId="1" applyNumberFormat="0" applyProtection="0">
      <alignment horizontal="left" vertical="top" indent="1"/>
    </xf>
    <xf numFmtId="4" fontId="14" fillId="33" borderId="0" applyNumberFormat="0" applyProtection="0">
      <alignment horizontal="left" vertical="center" indent="1"/>
    </xf>
    <xf numFmtId="4" fontId="15" fillId="28" borderId="1" applyNumberFormat="0" applyProtection="0">
      <alignment horizontal="right" vertical="center"/>
    </xf>
    <xf numFmtId="0" fontId="16" fillId="0" borderId="0" applyNumberFormat="0" applyFill="0" applyBorder="0" applyAlignment="0" applyProtection="0"/>
    <xf numFmtId="44" fontId="1" fillId="0" borderId="0" applyFont="0" applyFill="0" applyBorder="0" applyAlignment="0" applyProtection="0"/>
  </cellStyleXfs>
  <cellXfs count="51">
    <xf numFmtId="0" fontId="0" fillId="0" borderId="0" xfId="0"/>
    <xf numFmtId="0" fontId="3" fillId="0" borderId="0" xfId="0" applyFont="1"/>
    <xf numFmtId="0" fontId="2" fillId="0" borderId="0" xfId="0" applyFont="1"/>
    <xf numFmtId="9" fontId="3" fillId="0" borderId="0" xfId="2" applyFont="1"/>
    <xf numFmtId="164" fontId="1" fillId="0" borderId="0" xfId="1" applyNumberFormat="1" applyFont="1"/>
    <xf numFmtId="0" fontId="17" fillId="0" borderId="0" xfId="0" applyFont="1" applyAlignment="1">
      <alignment horizontal="center"/>
    </xf>
    <xf numFmtId="0" fontId="18" fillId="0" borderId="0" xfId="0" applyFont="1"/>
    <xf numFmtId="164" fontId="1" fillId="0" borderId="4" xfId="1" applyNumberFormat="1" applyFont="1" applyBorder="1"/>
    <xf numFmtId="9" fontId="0" fillId="0" borderId="0" xfId="2" applyFont="1"/>
    <xf numFmtId="41" fontId="0" fillId="0" borderId="4" xfId="0" applyNumberFormat="1" applyFont="1" applyBorder="1"/>
    <xf numFmtId="164" fontId="0" fillId="0" borderId="0" xfId="1" applyNumberFormat="1" applyFont="1"/>
    <xf numFmtId="0" fontId="19" fillId="0" borderId="0" xfId="0" applyFont="1"/>
    <xf numFmtId="166" fontId="1" fillId="0" borderId="0" xfId="121" applyNumberFormat="1" applyFont="1"/>
    <xf numFmtId="0" fontId="20" fillId="0" borderId="0" xfId="0" applyFont="1"/>
    <xf numFmtId="0" fontId="20" fillId="34" borderId="5" xfId="0" applyFont="1" applyFill="1" applyBorder="1"/>
    <xf numFmtId="166" fontId="1" fillId="34" borderId="6" xfId="121" applyNumberFormat="1" applyFont="1" applyFill="1" applyBorder="1"/>
    <xf numFmtId="0" fontId="0" fillId="0" borderId="7" xfId="0" applyBorder="1"/>
    <xf numFmtId="166" fontId="1" fillId="0" borderId="8" xfId="121" applyNumberFormat="1" applyFont="1" applyBorder="1"/>
    <xf numFmtId="166" fontId="21" fillId="0" borderId="5" xfId="121" applyNumberFormat="1" applyFont="1" applyBorder="1"/>
    <xf numFmtId="0" fontId="0" fillId="0" borderId="6" xfId="0" applyBorder="1"/>
    <xf numFmtId="0" fontId="0" fillId="0" borderId="9" xfId="0" applyBorder="1"/>
    <xf numFmtId="166" fontId="1" fillId="0" borderId="10" xfId="121" applyNumberFormat="1" applyFont="1" applyBorder="1"/>
    <xf numFmtId="0" fontId="0" fillId="0" borderId="11" xfId="0" applyBorder="1"/>
    <xf numFmtId="166" fontId="1" fillId="0" borderId="12" xfId="121" applyNumberFormat="1" applyFont="1" applyBorder="1"/>
    <xf numFmtId="167" fontId="1" fillId="0" borderId="0" xfId="2" applyNumberFormat="1" applyFont="1"/>
    <xf numFmtId="0" fontId="2" fillId="0" borderId="0" xfId="0" applyFont="1" applyAlignment="1">
      <alignment horizontal="right"/>
    </xf>
    <xf numFmtId="166" fontId="2" fillId="0" borderId="0" xfId="121" applyNumberFormat="1" applyFont="1"/>
    <xf numFmtId="9" fontId="2" fillId="0" borderId="0" xfId="2" applyFont="1"/>
    <xf numFmtId="164" fontId="0" fillId="0" borderId="0" xfId="0" applyNumberFormat="1"/>
    <xf numFmtId="0" fontId="2" fillId="0" borderId="13" xfId="0" applyFont="1" applyBorder="1" applyAlignment="1">
      <alignment horizontal="left"/>
    </xf>
    <xf numFmtId="0" fontId="2" fillId="0" borderId="13" xfId="0" applyFont="1" applyBorder="1" applyAlignment="1">
      <alignment horizontal="right"/>
    </xf>
    <xf numFmtId="166" fontId="2" fillId="0" borderId="6" xfId="121" applyNumberFormat="1" applyFont="1" applyBorder="1"/>
    <xf numFmtId="0" fontId="2" fillId="35" borderId="14" xfId="0" applyFont="1" applyFill="1" applyBorder="1"/>
    <xf numFmtId="0" fontId="2" fillId="35" borderId="15" xfId="0" applyFont="1" applyFill="1" applyBorder="1"/>
    <xf numFmtId="166" fontId="1" fillId="35" borderId="15" xfId="121" applyNumberFormat="1" applyFont="1" applyFill="1" applyBorder="1"/>
    <xf numFmtId="0" fontId="0" fillId="35" borderId="15" xfId="0" applyFill="1" applyBorder="1"/>
    <xf numFmtId="0" fontId="0" fillId="35" borderId="16" xfId="0" applyFill="1" applyBorder="1"/>
    <xf numFmtId="0" fontId="2" fillId="0" borderId="17" xfId="0" applyFont="1" applyBorder="1"/>
    <xf numFmtId="166" fontId="2" fillId="0" borderId="0" xfId="121" applyNumberFormat="1" applyFont="1" applyBorder="1"/>
    <xf numFmtId="0" fontId="2" fillId="0" borderId="18" xfId="0" applyFont="1" applyBorder="1"/>
    <xf numFmtId="9" fontId="2" fillId="0" borderId="0" xfId="2" applyFont="1" applyBorder="1" applyAlignment="1">
      <alignment horizontal="center"/>
    </xf>
    <xf numFmtId="166" fontId="2" fillId="0" borderId="19" xfId="121" applyNumberFormat="1" applyFont="1" applyBorder="1"/>
    <xf numFmtId="9" fontId="2" fillId="0" borderId="19" xfId="2" applyFont="1" applyBorder="1" applyAlignment="1">
      <alignment horizontal="center"/>
    </xf>
    <xf numFmtId="9" fontId="2" fillId="0" borderId="0" xfId="0" applyNumberFormat="1" applyFont="1" applyAlignment="1">
      <alignment horizontal="center"/>
    </xf>
    <xf numFmtId="0" fontId="0" fillId="0" borderId="17" xfId="0" applyBorder="1"/>
    <xf numFmtId="166" fontId="1" fillId="0" borderId="0" xfId="121" applyNumberFormat="1" applyFont="1" applyBorder="1"/>
    <xf numFmtId="0" fontId="0" fillId="0" borderId="18" xfId="0" applyBorder="1"/>
    <xf numFmtId="0" fontId="0" fillId="0" borderId="20" xfId="0" applyBorder="1"/>
    <xf numFmtId="0" fontId="0" fillId="0" borderId="21" xfId="0" applyBorder="1"/>
    <xf numFmtId="166" fontId="1" fillId="0" borderId="21" xfId="121" applyNumberFormat="1" applyFont="1" applyBorder="1"/>
    <xf numFmtId="0" fontId="0" fillId="0" borderId="22" xfId="0" applyBorder="1"/>
  </cellXfs>
  <cellStyles count="122">
    <cellStyle name="Accent1 - 20%" xfId="6" xr:uid="{00000000-0005-0000-0000-000000000000}"/>
    <cellStyle name="Accent1 - 40%" xfId="7" xr:uid="{00000000-0005-0000-0000-000001000000}"/>
    <cellStyle name="Accent1 - 60%" xfId="8" xr:uid="{00000000-0005-0000-0000-000002000000}"/>
    <cellStyle name="Accent2 - 20%" xfId="9" xr:uid="{00000000-0005-0000-0000-000003000000}"/>
    <cellStyle name="Accent2 - 40%" xfId="10" xr:uid="{00000000-0005-0000-0000-000004000000}"/>
    <cellStyle name="Accent2 - 60%" xfId="11" xr:uid="{00000000-0005-0000-0000-000005000000}"/>
    <cellStyle name="Accent3 - 20%" xfId="12" xr:uid="{00000000-0005-0000-0000-000006000000}"/>
    <cellStyle name="Accent3 - 40%" xfId="13" xr:uid="{00000000-0005-0000-0000-000007000000}"/>
    <cellStyle name="Accent3 - 60%" xfId="14" xr:uid="{00000000-0005-0000-0000-000008000000}"/>
    <cellStyle name="Accent4 - 20%" xfId="15" xr:uid="{00000000-0005-0000-0000-000009000000}"/>
    <cellStyle name="Accent4 - 40%" xfId="16" xr:uid="{00000000-0005-0000-0000-00000A000000}"/>
    <cellStyle name="Accent4 - 60%" xfId="17" xr:uid="{00000000-0005-0000-0000-00000B000000}"/>
    <cellStyle name="Accent5 - 20%" xfId="18" xr:uid="{00000000-0005-0000-0000-00000C000000}"/>
    <cellStyle name="Accent5 - 40%" xfId="19" xr:uid="{00000000-0005-0000-0000-00000D000000}"/>
    <cellStyle name="Accent5 - 60%" xfId="20" xr:uid="{00000000-0005-0000-0000-00000E000000}"/>
    <cellStyle name="Accent6 - 20%" xfId="21" xr:uid="{00000000-0005-0000-0000-00000F000000}"/>
    <cellStyle name="Accent6 - 40%" xfId="22" xr:uid="{00000000-0005-0000-0000-000010000000}"/>
    <cellStyle name="Accent6 - 60%" xfId="23" xr:uid="{00000000-0005-0000-0000-000011000000}"/>
    <cellStyle name="Comma" xfId="1" builtinId="3"/>
    <cellStyle name="Comma 2" xfId="5" xr:uid="{00000000-0005-0000-0000-000013000000}"/>
    <cellStyle name="Comma 2 2" xfId="24" xr:uid="{00000000-0005-0000-0000-000014000000}"/>
    <cellStyle name="Comma 2 2 2" xfId="25" xr:uid="{00000000-0005-0000-0000-000015000000}"/>
    <cellStyle name="Comma 2 3" xfId="26" xr:uid="{00000000-0005-0000-0000-000016000000}"/>
    <cellStyle name="Comma 2 4" xfId="27" xr:uid="{00000000-0005-0000-0000-000017000000}"/>
    <cellStyle name="Comma 3" xfId="28" xr:uid="{00000000-0005-0000-0000-000018000000}"/>
    <cellStyle name="Comma 3 2" xfId="29" xr:uid="{00000000-0005-0000-0000-000019000000}"/>
    <cellStyle name="Comma 4" xfId="30" xr:uid="{00000000-0005-0000-0000-00001A000000}"/>
    <cellStyle name="Currency" xfId="121" builtinId="4"/>
    <cellStyle name="Currency 2" xfId="31" xr:uid="{00000000-0005-0000-0000-00001B000000}"/>
    <cellStyle name="Emphasis 1" xfId="32" xr:uid="{00000000-0005-0000-0000-00001C000000}"/>
    <cellStyle name="Emphasis 2" xfId="33" xr:uid="{00000000-0005-0000-0000-00001D000000}"/>
    <cellStyle name="Emphasis 3" xfId="34" xr:uid="{00000000-0005-0000-0000-00001E000000}"/>
    <cellStyle name="Normal" xfId="0" builtinId="0"/>
    <cellStyle name="Normal 2" xfId="4" xr:uid="{00000000-0005-0000-0000-000020000000}"/>
    <cellStyle name="Normal 2 2" xfId="35" xr:uid="{00000000-0005-0000-0000-000021000000}"/>
    <cellStyle name="Normal 2 2 2" xfId="36" xr:uid="{00000000-0005-0000-0000-000022000000}"/>
    <cellStyle name="Normal 2 3" xfId="37" xr:uid="{00000000-0005-0000-0000-000023000000}"/>
    <cellStyle name="Normal 2 3 2" xfId="38" xr:uid="{00000000-0005-0000-0000-000024000000}"/>
    <cellStyle name="Normal 2 4" xfId="39" xr:uid="{00000000-0005-0000-0000-000025000000}"/>
    <cellStyle name="Normal 2 4 2" xfId="40" xr:uid="{00000000-0005-0000-0000-000026000000}"/>
    <cellStyle name="Normal 2 5" xfId="41" xr:uid="{00000000-0005-0000-0000-000027000000}"/>
    <cellStyle name="Normal 2 6" xfId="42" xr:uid="{00000000-0005-0000-0000-000028000000}"/>
    <cellStyle name="Normal 2 6 2" xfId="43" xr:uid="{00000000-0005-0000-0000-000029000000}"/>
    <cellStyle name="Normal 2 6 2 2" xfId="44" xr:uid="{00000000-0005-0000-0000-00002A000000}"/>
    <cellStyle name="Normal 2 6 2 3" xfId="45" xr:uid="{00000000-0005-0000-0000-00002B000000}"/>
    <cellStyle name="Normal 2 6 2 4" xfId="46" xr:uid="{00000000-0005-0000-0000-00002C000000}"/>
    <cellStyle name="Normal 2 6 3" xfId="47" xr:uid="{00000000-0005-0000-0000-00002D000000}"/>
    <cellStyle name="Normal 2 6 4" xfId="48" xr:uid="{00000000-0005-0000-0000-00002E000000}"/>
    <cellStyle name="Normal 2 6 5" xfId="49" xr:uid="{00000000-0005-0000-0000-00002F000000}"/>
    <cellStyle name="Normal 2 6 6" xfId="50" xr:uid="{00000000-0005-0000-0000-000030000000}"/>
    <cellStyle name="Normal 3" xfId="51" xr:uid="{00000000-0005-0000-0000-000031000000}"/>
    <cellStyle name="Normal 3 2" xfId="52" xr:uid="{00000000-0005-0000-0000-000032000000}"/>
    <cellStyle name="Normal 3 2 2" xfId="53" xr:uid="{00000000-0005-0000-0000-000033000000}"/>
    <cellStyle name="Normal 4" xfId="54" xr:uid="{00000000-0005-0000-0000-000034000000}"/>
    <cellStyle name="Normal 4 2" xfId="55" xr:uid="{00000000-0005-0000-0000-000035000000}"/>
    <cellStyle name="Normal 5" xfId="56" xr:uid="{00000000-0005-0000-0000-000036000000}"/>
    <cellStyle name="Normal 5 2" xfId="57" xr:uid="{00000000-0005-0000-0000-000037000000}"/>
    <cellStyle name="Normal 6" xfId="58" xr:uid="{00000000-0005-0000-0000-000038000000}"/>
    <cellStyle name="Normal 6 2" xfId="59" xr:uid="{00000000-0005-0000-0000-000039000000}"/>
    <cellStyle name="Normal 6 2 2" xfId="60" xr:uid="{00000000-0005-0000-0000-00003A000000}"/>
    <cellStyle name="Normal 6 2 3" xfId="61" xr:uid="{00000000-0005-0000-0000-00003B000000}"/>
    <cellStyle name="Normal 6 2 4" xfId="62" xr:uid="{00000000-0005-0000-0000-00003C000000}"/>
    <cellStyle name="Normal 6 3" xfId="63" xr:uid="{00000000-0005-0000-0000-00003D000000}"/>
    <cellStyle name="Normal 6 4" xfId="64" xr:uid="{00000000-0005-0000-0000-00003E000000}"/>
    <cellStyle name="Normal 6 5" xfId="65" xr:uid="{00000000-0005-0000-0000-00003F000000}"/>
    <cellStyle name="Normal 6 6" xfId="66" xr:uid="{00000000-0005-0000-0000-000040000000}"/>
    <cellStyle name="Normal 7" xfId="67" xr:uid="{00000000-0005-0000-0000-000041000000}"/>
    <cellStyle name="Normal 8" xfId="3" xr:uid="{00000000-0005-0000-0000-000042000000}"/>
    <cellStyle name="Percent" xfId="2" builtinId="5"/>
    <cellStyle name="Percent 2" xfId="68" xr:uid="{00000000-0005-0000-0000-000044000000}"/>
    <cellStyle name="Percent 3" xfId="69" xr:uid="{00000000-0005-0000-0000-000045000000}"/>
    <cellStyle name="Percent 3 2" xfId="70" xr:uid="{00000000-0005-0000-0000-000046000000}"/>
    <cellStyle name="Percent 4" xfId="71" xr:uid="{00000000-0005-0000-0000-000047000000}"/>
    <cellStyle name="SAPBEXaggData" xfId="72" xr:uid="{00000000-0005-0000-0000-000048000000}"/>
    <cellStyle name="SAPBEXaggDataEmph" xfId="73" xr:uid="{00000000-0005-0000-0000-000049000000}"/>
    <cellStyle name="SAPBEXaggItem" xfId="74" xr:uid="{00000000-0005-0000-0000-00004A000000}"/>
    <cellStyle name="SAPBEXaggItemX" xfId="75" xr:uid="{00000000-0005-0000-0000-00004B000000}"/>
    <cellStyle name="SAPBEXchaText" xfId="76" xr:uid="{00000000-0005-0000-0000-00004C000000}"/>
    <cellStyle name="SAPBEXexcBad7" xfId="77" xr:uid="{00000000-0005-0000-0000-00004D000000}"/>
    <cellStyle name="SAPBEXexcBad8" xfId="78" xr:uid="{00000000-0005-0000-0000-00004E000000}"/>
    <cellStyle name="SAPBEXexcBad9" xfId="79" xr:uid="{00000000-0005-0000-0000-00004F000000}"/>
    <cellStyle name="SAPBEXexcCritical4" xfId="80" xr:uid="{00000000-0005-0000-0000-000050000000}"/>
    <cellStyle name="SAPBEXexcCritical5" xfId="81" xr:uid="{00000000-0005-0000-0000-000051000000}"/>
    <cellStyle name="SAPBEXexcCritical6" xfId="82" xr:uid="{00000000-0005-0000-0000-000052000000}"/>
    <cellStyle name="SAPBEXexcGood1" xfId="83" xr:uid="{00000000-0005-0000-0000-000053000000}"/>
    <cellStyle name="SAPBEXexcGood2" xfId="84" xr:uid="{00000000-0005-0000-0000-000054000000}"/>
    <cellStyle name="SAPBEXexcGood3" xfId="85" xr:uid="{00000000-0005-0000-0000-000055000000}"/>
    <cellStyle name="SAPBEXfilterDrill" xfId="86" xr:uid="{00000000-0005-0000-0000-000056000000}"/>
    <cellStyle name="SAPBEXfilterItem" xfId="87" xr:uid="{00000000-0005-0000-0000-000057000000}"/>
    <cellStyle name="SAPBEXfilterText" xfId="88" xr:uid="{00000000-0005-0000-0000-000058000000}"/>
    <cellStyle name="SAPBEXformats" xfId="89" xr:uid="{00000000-0005-0000-0000-000059000000}"/>
    <cellStyle name="SAPBEXheaderItem" xfId="90" xr:uid="{00000000-0005-0000-0000-00005A000000}"/>
    <cellStyle name="SAPBEXheaderText" xfId="91" xr:uid="{00000000-0005-0000-0000-00005B000000}"/>
    <cellStyle name="SAPBEXHLevel0" xfId="92" xr:uid="{00000000-0005-0000-0000-00005C000000}"/>
    <cellStyle name="SAPBEXHLevel0 2" xfId="93" xr:uid="{00000000-0005-0000-0000-00005D000000}"/>
    <cellStyle name="SAPBEXHLevel0X" xfId="94" xr:uid="{00000000-0005-0000-0000-00005E000000}"/>
    <cellStyle name="SAPBEXHLevel0X 2" xfId="95" xr:uid="{00000000-0005-0000-0000-00005F000000}"/>
    <cellStyle name="SAPBEXHLevel1" xfId="96" xr:uid="{00000000-0005-0000-0000-000060000000}"/>
    <cellStyle name="SAPBEXHLevel1 2" xfId="97" xr:uid="{00000000-0005-0000-0000-000061000000}"/>
    <cellStyle name="SAPBEXHLevel1X" xfId="98" xr:uid="{00000000-0005-0000-0000-000062000000}"/>
    <cellStyle name="SAPBEXHLevel1X 2" xfId="99" xr:uid="{00000000-0005-0000-0000-000063000000}"/>
    <cellStyle name="SAPBEXHLevel2" xfId="100" xr:uid="{00000000-0005-0000-0000-000064000000}"/>
    <cellStyle name="SAPBEXHLevel2 2" xfId="101" xr:uid="{00000000-0005-0000-0000-000065000000}"/>
    <cellStyle name="SAPBEXHLevel2X" xfId="102" xr:uid="{00000000-0005-0000-0000-000066000000}"/>
    <cellStyle name="SAPBEXHLevel2X 2" xfId="103" xr:uid="{00000000-0005-0000-0000-000067000000}"/>
    <cellStyle name="SAPBEXHLevel3" xfId="104" xr:uid="{00000000-0005-0000-0000-000068000000}"/>
    <cellStyle name="SAPBEXHLevel3 2" xfId="105" xr:uid="{00000000-0005-0000-0000-000069000000}"/>
    <cellStyle name="SAPBEXHLevel3X" xfId="106" xr:uid="{00000000-0005-0000-0000-00006A000000}"/>
    <cellStyle name="SAPBEXHLevel3X 2" xfId="107" xr:uid="{00000000-0005-0000-0000-00006B000000}"/>
    <cellStyle name="SAPBEXinputData" xfId="108" xr:uid="{00000000-0005-0000-0000-00006C000000}"/>
    <cellStyle name="SAPBEXinputData 2" xfId="109" xr:uid="{00000000-0005-0000-0000-00006D000000}"/>
    <cellStyle name="SAPBEXresData" xfId="110" xr:uid="{00000000-0005-0000-0000-00006E000000}"/>
    <cellStyle name="SAPBEXresDataEmph" xfId="111" xr:uid="{00000000-0005-0000-0000-00006F000000}"/>
    <cellStyle name="SAPBEXresItem" xfId="112" xr:uid="{00000000-0005-0000-0000-000070000000}"/>
    <cellStyle name="SAPBEXresItemX" xfId="113" xr:uid="{00000000-0005-0000-0000-000071000000}"/>
    <cellStyle name="SAPBEXstdData" xfId="114" xr:uid="{00000000-0005-0000-0000-000072000000}"/>
    <cellStyle name="SAPBEXstdDataEmph" xfId="115" xr:uid="{00000000-0005-0000-0000-000073000000}"/>
    <cellStyle name="SAPBEXstdItem" xfId="116" xr:uid="{00000000-0005-0000-0000-000074000000}"/>
    <cellStyle name="SAPBEXstdItemX" xfId="117" xr:uid="{00000000-0005-0000-0000-000075000000}"/>
    <cellStyle name="SAPBEXtitle" xfId="118" xr:uid="{00000000-0005-0000-0000-000076000000}"/>
    <cellStyle name="SAPBEXundefined" xfId="119" xr:uid="{00000000-0005-0000-0000-000077000000}"/>
    <cellStyle name="Sheet Title" xfId="120" xr:uid="{00000000-0005-0000-0000-00007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9"/>
  <sheetViews>
    <sheetView tabSelected="1" view="pageLayout" zoomScaleNormal="100" workbookViewId="0"/>
  </sheetViews>
  <sheetFormatPr defaultRowHeight="14.5" x14ac:dyDescent="0.35"/>
  <cols>
    <col min="3" max="3" width="13.26953125" customWidth="1"/>
    <col min="4" max="4" width="15.54296875" customWidth="1"/>
    <col min="5" max="5" width="11.54296875" bestFit="1" customWidth="1"/>
  </cols>
  <sheetData>
    <row r="1" spans="1:7" ht="18.5" x14ac:dyDescent="0.45">
      <c r="A1" s="6" t="s">
        <v>0</v>
      </c>
    </row>
    <row r="2" spans="1:7" x14ac:dyDescent="0.35">
      <c r="A2" s="1" t="s">
        <v>6</v>
      </c>
    </row>
    <row r="3" spans="1:7" x14ac:dyDescent="0.35">
      <c r="G3" s="2"/>
    </row>
    <row r="4" spans="1:7" x14ac:dyDescent="0.35">
      <c r="C4" s="5" t="s">
        <v>1</v>
      </c>
      <c r="D4" s="5" t="s">
        <v>2</v>
      </c>
      <c r="E4" s="5" t="s">
        <v>3</v>
      </c>
    </row>
    <row r="5" spans="1:7" x14ac:dyDescent="0.35">
      <c r="C5" s="10">
        <v>30786584</v>
      </c>
      <c r="D5" s="4">
        <v>15781292</v>
      </c>
      <c r="E5" s="4">
        <f>C5-D5</f>
        <v>15005292</v>
      </c>
    </row>
    <row r="6" spans="1:7" x14ac:dyDescent="0.35">
      <c r="A6" s="1" t="s">
        <v>4</v>
      </c>
      <c r="D6" s="3">
        <v>0.62999626393073516</v>
      </c>
      <c r="E6" s="8">
        <v>0</v>
      </c>
    </row>
    <row r="7" spans="1:7" ht="15" thickBot="1" x14ac:dyDescent="0.4">
      <c r="A7" s="1" t="s">
        <v>5</v>
      </c>
      <c r="C7" s="7">
        <f>D7</f>
        <v>9942155</v>
      </c>
      <c r="D7" s="7">
        <f>D5*D6</f>
        <v>9942155</v>
      </c>
      <c r="E7" s="9">
        <v>0</v>
      </c>
    </row>
    <row r="8" spans="1:7" ht="15" thickTop="1" x14ac:dyDescent="0.35"/>
    <row r="19" spans="1:1" x14ac:dyDescent="0.35">
      <c r="A19" s="1"/>
    </row>
  </sheetData>
  <printOptions horizontalCentered="1"/>
  <pageMargins left="0.7" right="0.7" top="0.75" bottom="0.75" header="0.3" footer="0.3"/>
  <pageSetup orientation="portrait" verticalDpi="1200" r:id="rId1"/>
  <headerFooter>
    <oddHeader>&amp;RTO2021 Annual Update
Attachment 4
WP-Schedule 11
Page 1 of 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A2A477-DB21-4BC6-AD5C-3D196C90ABA1}">
  <dimension ref="A1:K69"/>
  <sheetViews>
    <sheetView view="pageLayout" topLeftCell="B1" zoomScaleNormal="80" workbookViewId="0">
      <selection activeCell="G3" sqref="G3"/>
    </sheetView>
  </sheetViews>
  <sheetFormatPr defaultRowHeight="14.5" x14ac:dyDescent="0.35"/>
  <cols>
    <col min="2" max="2" width="46" customWidth="1"/>
    <col min="3" max="3" width="16.26953125" style="12" bestFit="1" customWidth="1"/>
    <col min="5" max="5" width="3.7265625" customWidth="1"/>
    <col min="6" max="6" width="39.7265625" bestFit="1" customWidth="1"/>
    <col min="7" max="7" width="16.1796875" customWidth="1"/>
    <col min="11" max="11" width="15.26953125" style="12" bestFit="1" customWidth="1"/>
  </cols>
  <sheetData>
    <row r="1" spans="1:8" ht="23.5" x14ac:dyDescent="0.55000000000000004">
      <c r="A1" s="11" t="s">
        <v>7</v>
      </c>
    </row>
    <row r="2" spans="1:8" ht="23.5" x14ac:dyDescent="0.55000000000000004">
      <c r="A2" s="11" t="s">
        <v>8</v>
      </c>
    </row>
    <row r="3" spans="1:8" ht="18.5" x14ac:dyDescent="0.45">
      <c r="A3" s="13"/>
    </row>
    <row r="4" spans="1:8" ht="18.5" x14ac:dyDescent="0.45">
      <c r="B4" s="14" t="s">
        <v>9</v>
      </c>
      <c r="C4" s="15"/>
    </row>
    <row r="5" spans="1:8" ht="15.5" x14ac:dyDescent="0.35">
      <c r="B5" s="16" t="s">
        <v>10</v>
      </c>
      <c r="C5" s="17">
        <v>389700</v>
      </c>
      <c r="F5" s="18" t="s">
        <v>11</v>
      </c>
      <c r="G5" s="19"/>
    </row>
    <row r="6" spans="1:8" x14ac:dyDescent="0.35">
      <c r="B6" s="20" t="s">
        <v>12</v>
      </c>
      <c r="C6" s="21">
        <v>48957500</v>
      </c>
      <c r="F6" s="20" t="s">
        <v>13</v>
      </c>
      <c r="G6" s="21">
        <v>262600</v>
      </c>
    </row>
    <row r="7" spans="1:8" x14ac:dyDescent="0.35">
      <c r="B7" s="20" t="s">
        <v>14</v>
      </c>
      <c r="C7" s="21">
        <v>562200</v>
      </c>
      <c r="F7" s="20" t="s">
        <v>15</v>
      </c>
      <c r="G7" s="21">
        <v>5389800</v>
      </c>
    </row>
    <row r="8" spans="1:8" x14ac:dyDescent="0.35">
      <c r="B8" s="20" t="s">
        <v>16</v>
      </c>
      <c r="C8" s="21">
        <v>3443200</v>
      </c>
      <c r="F8" s="20" t="s">
        <v>17</v>
      </c>
      <c r="G8" s="21">
        <v>1005000</v>
      </c>
    </row>
    <row r="9" spans="1:8" x14ac:dyDescent="0.35">
      <c r="B9" s="20" t="s">
        <v>18</v>
      </c>
      <c r="C9" s="21">
        <v>109300</v>
      </c>
      <c r="F9" s="20" t="s">
        <v>19</v>
      </c>
      <c r="G9" s="21">
        <v>376400</v>
      </c>
    </row>
    <row r="10" spans="1:8" x14ac:dyDescent="0.35">
      <c r="B10" s="20" t="s">
        <v>20</v>
      </c>
      <c r="C10" s="21">
        <v>825300</v>
      </c>
      <c r="F10" s="20" t="s">
        <v>21</v>
      </c>
      <c r="G10" s="21">
        <v>14900</v>
      </c>
    </row>
    <row r="11" spans="1:8" x14ac:dyDescent="0.35">
      <c r="B11" s="20" t="s">
        <v>22</v>
      </c>
      <c r="C11" s="21">
        <v>8000</v>
      </c>
      <c r="F11" s="20" t="s">
        <v>23</v>
      </c>
      <c r="G11" s="21">
        <v>1488900</v>
      </c>
    </row>
    <row r="12" spans="1:8" x14ac:dyDescent="0.35">
      <c r="B12" s="20" t="s">
        <v>24</v>
      </c>
      <c r="C12" s="21">
        <v>461100</v>
      </c>
      <c r="F12" s="20" t="s">
        <v>25</v>
      </c>
      <c r="G12" s="21">
        <v>7900</v>
      </c>
    </row>
    <row r="13" spans="1:8" x14ac:dyDescent="0.35">
      <c r="B13" s="20" t="s">
        <v>26</v>
      </c>
      <c r="C13" s="21">
        <v>464600</v>
      </c>
      <c r="F13" s="20" t="s">
        <v>27</v>
      </c>
      <c r="G13" s="21">
        <v>39200</v>
      </c>
    </row>
    <row r="14" spans="1:8" x14ac:dyDescent="0.35">
      <c r="B14" s="20" t="s">
        <v>28</v>
      </c>
      <c r="C14" s="21">
        <v>185500</v>
      </c>
      <c r="F14" s="20" t="s">
        <v>29</v>
      </c>
      <c r="G14" s="21">
        <v>14900</v>
      </c>
    </row>
    <row r="15" spans="1:8" x14ac:dyDescent="0.35">
      <c r="B15" s="20" t="s">
        <v>30</v>
      </c>
      <c r="C15" s="21">
        <v>316400</v>
      </c>
      <c r="F15" s="20" t="s">
        <v>31</v>
      </c>
      <c r="G15" s="21">
        <v>214200</v>
      </c>
    </row>
    <row r="16" spans="1:8" x14ac:dyDescent="0.35">
      <c r="B16" s="22" t="s">
        <v>32</v>
      </c>
      <c r="C16" s="23">
        <v>560800</v>
      </c>
      <c r="F16" s="20" t="s">
        <v>33</v>
      </c>
      <c r="G16" s="21">
        <v>3705900</v>
      </c>
      <c r="H16" s="24"/>
    </row>
    <row r="17" spans="2:8" x14ac:dyDescent="0.35">
      <c r="B17" s="25" t="s">
        <v>34</v>
      </c>
      <c r="C17" s="26">
        <f>SUBTOTAL(9,C5:C16)</f>
        <v>56283600</v>
      </c>
      <c r="D17" s="27">
        <f>C17/C59</f>
        <v>0.6254275370532113</v>
      </c>
      <c r="F17" s="20" t="s">
        <v>35</v>
      </c>
      <c r="G17" s="21">
        <v>1942500</v>
      </c>
      <c r="H17" s="24"/>
    </row>
    <row r="18" spans="2:8" x14ac:dyDescent="0.35">
      <c r="F18" s="20" t="s">
        <v>36</v>
      </c>
      <c r="G18" s="21">
        <v>119100</v>
      </c>
    </row>
    <row r="19" spans="2:8" ht="18.5" x14ac:dyDescent="0.45">
      <c r="B19" s="14" t="s">
        <v>37</v>
      </c>
      <c r="C19" s="15"/>
      <c r="F19" s="20" t="s">
        <v>38</v>
      </c>
      <c r="G19" s="21">
        <v>360400</v>
      </c>
    </row>
    <row r="20" spans="2:8" x14ac:dyDescent="0.35">
      <c r="B20" s="16" t="s">
        <v>39</v>
      </c>
      <c r="C20" s="17">
        <v>55100</v>
      </c>
      <c r="F20" s="20" t="s">
        <v>40</v>
      </c>
      <c r="G20" s="21">
        <v>6700</v>
      </c>
    </row>
    <row r="21" spans="2:8" x14ac:dyDescent="0.35">
      <c r="B21" s="20" t="s">
        <v>41</v>
      </c>
      <c r="C21" s="21">
        <v>200000</v>
      </c>
      <c r="F21" s="20" t="s">
        <v>42</v>
      </c>
      <c r="G21" s="21">
        <v>110200</v>
      </c>
    </row>
    <row r="22" spans="2:8" x14ac:dyDescent="0.35">
      <c r="B22" s="20" t="s">
        <v>43</v>
      </c>
      <c r="C22" s="21">
        <v>15993200</v>
      </c>
      <c r="F22" s="20" t="s">
        <v>44</v>
      </c>
      <c r="G22" s="21">
        <v>12200</v>
      </c>
    </row>
    <row r="23" spans="2:8" x14ac:dyDescent="0.35">
      <c r="B23" s="20" t="s">
        <v>45</v>
      </c>
      <c r="C23" s="21">
        <v>43500</v>
      </c>
      <c r="F23" s="20" t="s">
        <v>46</v>
      </c>
      <c r="G23" s="21">
        <v>13600</v>
      </c>
    </row>
    <row r="24" spans="2:8" x14ac:dyDescent="0.35">
      <c r="B24" s="20" t="s">
        <v>47</v>
      </c>
      <c r="C24" s="21">
        <v>397600</v>
      </c>
      <c r="F24" s="22" t="s">
        <v>48</v>
      </c>
      <c r="G24" s="23">
        <v>202300</v>
      </c>
    </row>
    <row r="25" spans="2:8" x14ac:dyDescent="0.35">
      <c r="B25" s="20" t="s">
        <v>49</v>
      </c>
      <c r="C25" s="21">
        <v>401600</v>
      </c>
      <c r="G25" s="26">
        <f>SUM(G6:G24)</f>
        <v>15286700</v>
      </c>
      <c r="H25" s="2" t="s">
        <v>50</v>
      </c>
    </row>
    <row r="26" spans="2:8" x14ac:dyDescent="0.35">
      <c r="B26" s="20" t="s">
        <v>51</v>
      </c>
      <c r="C26" s="21">
        <v>74900</v>
      </c>
    </row>
    <row r="27" spans="2:8" x14ac:dyDescent="0.35">
      <c r="B27" s="20" t="s">
        <v>51</v>
      </c>
      <c r="C27" s="21">
        <v>188800</v>
      </c>
    </row>
    <row r="28" spans="2:8" x14ac:dyDescent="0.35">
      <c r="B28" s="20" t="s">
        <v>52</v>
      </c>
      <c r="C28" s="21">
        <v>61800</v>
      </c>
    </row>
    <row r="29" spans="2:8" x14ac:dyDescent="0.35">
      <c r="B29" s="20" t="s">
        <v>53</v>
      </c>
      <c r="C29" s="21">
        <v>609300</v>
      </c>
    </row>
    <row r="30" spans="2:8" x14ac:dyDescent="0.35">
      <c r="B30" s="20" t="s">
        <v>54</v>
      </c>
      <c r="C30" s="21">
        <v>1052400</v>
      </c>
    </row>
    <row r="31" spans="2:8" x14ac:dyDescent="0.35">
      <c r="B31" s="20" t="s">
        <v>55</v>
      </c>
      <c r="C31" s="21">
        <v>1408200</v>
      </c>
      <c r="G31" s="26">
        <v>10372600</v>
      </c>
    </row>
    <row r="32" spans="2:8" x14ac:dyDescent="0.35">
      <c r="B32" s="20" t="s">
        <v>56</v>
      </c>
      <c r="C32" s="21">
        <v>1693300</v>
      </c>
      <c r="E32" s="2" t="s">
        <v>57</v>
      </c>
    </row>
    <row r="33" spans="2:3" x14ac:dyDescent="0.35">
      <c r="B33" s="20" t="s">
        <v>58</v>
      </c>
      <c r="C33" s="21">
        <v>224500</v>
      </c>
    </row>
    <row r="34" spans="2:3" x14ac:dyDescent="0.35">
      <c r="B34" s="20" t="s">
        <v>59</v>
      </c>
      <c r="C34" s="21">
        <v>55600</v>
      </c>
    </row>
    <row r="35" spans="2:3" x14ac:dyDescent="0.35">
      <c r="B35" s="20" t="s">
        <v>60</v>
      </c>
      <c r="C35" s="21">
        <v>274900</v>
      </c>
    </row>
    <row r="36" spans="2:3" x14ac:dyDescent="0.35">
      <c r="B36" s="20" t="s">
        <v>61</v>
      </c>
      <c r="C36" s="21">
        <v>1009700</v>
      </c>
    </row>
    <row r="37" spans="2:3" x14ac:dyDescent="0.35">
      <c r="B37" s="20" t="s">
        <v>62</v>
      </c>
      <c r="C37" s="21">
        <v>746200</v>
      </c>
    </row>
    <row r="38" spans="2:3" x14ac:dyDescent="0.35">
      <c r="B38" s="20" t="s">
        <v>63</v>
      </c>
      <c r="C38" s="21">
        <v>19200</v>
      </c>
    </row>
    <row r="39" spans="2:3" x14ac:dyDescent="0.35">
      <c r="B39" s="20" t="s">
        <v>64</v>
      </c>
      <c r="C39" s="21">
        <v>718200</v>
      </c>
    </row>
    <row r="40" spans="2:3" x14ac:dyDescent="0.35">
      <c r="B40" s="20" t="s">
        <v>65</v>
      </c>
      <c r="C40" s="21">
        <v>507700</v>
      </c>
    </row>
    <row r="41" spans="2:3" x14ac:dyDescent="0.35">
      <c r="B41" s="20" t="s">
        <v>66</v>
      </c>
      <c r="C41" s="21">
        <v>164600</v>
      </c>
    </row>
    <row r="42" spans="2:3" x14ac:dyDescent="0.35">
      <c r="B42" s="20" t="s">
        <v>67</v>
      </c>
      <c r="C42" s="21">
        <v>1593800</v>
      </c>
    </row>
    <row r="43" spans="2:3" x14ac:dyDescent="0.35">
      <c r="B43" s="20" t="s">
        <v>68</v>
      </c>
      <c r="C43" s="21">
        <v>269000</v>
      </c>
    </row>
    <row r="44" spans="2:3" x14ac:dyDescent="0.35">
      <c r="B44" s="20" t="s">
        <v>69</v>
      </c>
      <c r="C44" s="21">
        <v>310400</v>
      </c>
    </row>
    <row r="45" spans="2:3" x14ac:dyDescent="0.35">
      <c r="B45" s="20" t="s">
        <v>70</v>
      </c>
      <c r="C45" s="21">
        <v>190300</v>
      </c>
    </row>
    <row r="46" spans="2:3" x14ac:dyDescent="0.35">
      <c r="B46" s="20" t="s">
        <v>70</v>
      </c>
      <c r="C46" s="21">
        <v>3050800</v>
      </c>
    </row>
    <row r="47" spans="2:3" x14ac:dyDescent="0.35">
      <c r="B47" s="20" t="s">
        <v>71</v>
      </c>
      <c r="C47" s="21">
        <v>9800</v>
      </c>
    </row>
    <row r="48" spans="2:3" x14ac:dyDescent="0.35">
      <c r="B48" s="20" t="s">
        <v>72</v>
      </c>
      <c r="C48" s="21">
        <v>651700</v>
      </c>
    </row>
    <row r="49" spans="1:8" x14ac:dyDescent="0.35">
      <c r="B49" s="20" t="s">
        <v>73</v>
      </c>
      <c r="C49" s="21">
        <v>129600</v>
      </c>
    </row>
    <row r="50" spans="1:8" x14ac:dyDescent="0.35">
      <c r="B50" s="20" t="s">
        <v>74</v>
      </c>
      <c r="C50" s="21">
        <v>222100</v>
      </c>
    </row>
    <row r="51" spans="1:8" x14ac:dyDescent="0.35">
      <c r="B51" s="20" t="s">
        <v>75</v>
      </c>
      <c r="C51" s="21">
        <v>507600</v>
      </c>
    </row>
    <row r="52" spans="1:8" x14ac:dyDescent="0.35">
      <c r="B52" s="20" t="s">
        <v>76</v>
      </c>
      <c r="C52" s="21">
        <v>479400</v>
      </c>
    </row>
    <row r="53" spans="1:8" x14ac:dyDescent="0.35">
      <c r="B53" s="20" t="s">
        <v>77</v>
      </c>
      <c r="C53" s="21">
        <v>85700</v>
      </c>
    </row>
    <row r="54" spans="1:8" x14ac:dyDescent="0.35">
      <c r="B54" s="20" t="s">
        <v>78</v>
      </c>
      <c r="C54" s="21">
        <v>184100</v>
      </c>
    </row>
    <row r="55" spans="1:8" x14ac:dyDescent="0.35">
      <c r="B55" s="20" t="s">
        <v>79</v>
      </c>
      <c r="C55" s="21">
        <v>32400</v>
      </c>
      <c r="G55" s="28"/>
      <c r="H55" s="24"/>
    </row>
    <row r="56" spans="1:8" x14ac:dyDescent="0.35">
      <c r="B56" s="22" t="s">
        <v>80</v>
      </c>
      <c r="C56" s="23">
        <v>91600</v>
      </c>
      <c r="G56" s="28"/>
      <c r="H56" s="24"/>
    </row>
    <row r="57" spans="1:8" x14ac:dyDescent="0.35">
      <c r="B57" s="25" t="s">
        <v>81</v>
      </c>
      <c r="C57" s="26">
        <f>SUBTOTAL(9,C20:C56)</f>
        <v>33708600</v>
      </c>
      <c r="D57" s="27">
        <f>C57/C59</f>
        <v>0.3745724629467887</v>
      </c>
    </row>
    <row r="59" spans="1:8" x14ac:dyDescent="0.35">
      <c r="A59" s="29" t="s">
        <v>82</v>
      </c>
      <c r="B59" s="30"/>
      <c r="C59" s="31">
        <f>SUBTOTAL(9,C5:C57)</f>
        <v>89992200</v>
      </c>
    </row>
    <row r="61" spans="1:8" ht="15" thickBot="1" x14ac:dyDescent="0.4"/>
    <row r="62" spans="1:8" ht="15" thickBot="1" x14ac:dyDescent="0.4">
      <c r="A62" s="32" t="s">
        <v>83</v>
      </c>
      <c r="B62" s="33"/>
      <c r="C62" s="34"/>
      <c r="D62" s="35"/>
      <c r="E62" s="35"/>
      <c r="F62" s="36"/>
    </row>
    <row r="63" spans="1:8" x14ac:dyDescent="0.35">
      <c r="A63" s="37" t="s">
        <v>84</v>
      </c>
      <c r="B63" s="2"/>
      <c r="C63" s="38">
        <f>G25</f>
        <v>15286700</v>
      </c>
      <c r="D63" s="2" t="s">
        <v>85</v>
      </c>
      <c r="E63" s="2"/>
      <c r="F63" s="39"/>
    </row>
    <row r="64" spans="1:8" x14ac:dyDescent="0.35">
      <c r="A64" s="37" t="s">
        <v>86</v>
      </c>
      <c r="B64" s="2"/>
      <c r="C64" s="38">
        <f>G31</f>
        <v>10372600</v>
      </c>
      <c r="D64" s="2" t="s">
        <v>85</v>
      </c>
      <c r="E64" s="2"/>
      <c r="F64" s="39"/>
    </row>
    <row r="65" spans="1:6" x14ac:dyDescent="0.35">
      <c r="A65" s="37" t="str">
        <f>B19</f>
        <v>CPUC Units of Property</v>
      </c>
      <c r="B65" s="2"/>
      <c r="C65" s="38">
        <f>C57</f>
        <v>33708600</v>
      </c>
      <c r="D65" s="40">
        <f>D57</f>
        <v>0.3745724629467887</v>
      </c>
      <c r="E65" s="2"/>
      <c r="F65" s="39"/>
    </row>
    <row r="66" spans="1:6" x14ac:dyDescent="0.35">
      <c r="A66" s="37" t="str">
        <f>B4</f>
        <v>FERC Units of Property</v>
      </c>
      <c r="B66" s="2"/>
      <c r="C66" s="41">
        <f>C17</f>
        <v>56283600</v>
      </c>
      <c r="D66" s="42">
        <f>D17</f>
        <v>0.6254275370532113</v>
      </c>
      <c r="E66" s="2"/>
      <c r="F66" s="39"/>
    </row>
    <row r="67" spans="1:6" x14ac:dyDescent="0.35">
      <c r="A67" s="37" t="s">
        <v>87</v>
      </c>
      <c r="B67" s="2"/>
      <c r="C67" s="38">
        <f>SUM(C63:C66)</f>
        <v>115651500</v>
      </c>
      <c r="D67" s="43">
        <f>SUM(D65:D66)</f>
        <v>1</v>
      </c>
      <c r="E67" s="2"/>
      <c r="F67" s="39"/>
    </row>
    <row r="68" spans="1:6" x14ac:dyDescent="0.35">
      <c r="A68" s="44"/>
      <c r="C68" s="45"/>
      <c r="F68" s="46"/>
    </row>
    <row r="69" spans="1:6" ht="15" thickBot="1" x14ac:dyDescent="0.4">
      <c r="A69" s="47" t="s">
        <v>88</v>
      </c>
      <c r="B69" s="48"/>
      <c r="C69" s="49"/>
      <c r="D69" s="48"/>
      <c r="E69" s="48"/>
      <c r="F69" s="50"/>
    </row>
  </sheetData>
  <pageMargins left="0.7" right="0.7" top="0.93574999999999997" bottom="0.75" header="0.3" footer="0.3"/>
  <pageSetup scale="57" fitToHeight="0" orientation="portrait" r:id="rId1"/>
  <headerFooter>
    <oddHeader>&amp;RTO2021 Annual Update
Attachment 4
WP-Schedule 11 - PHFFU
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Jurisdictional Split</vt:lpstr>
      <vt:lpstr>Sheet1!Print_Area</vt:lpstr>
    </vt:vector>
  </TitlesOfParts>
  <Company>Southern California Edison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Foster, Denise</dc:creator>
  <cp:lastModifiedBy>Jee Kim</cp:lastModifiedBy>
  <cp:lastPrinted>2015-06-02T16:43:33Z</cp:lastPrinted>
  <dcterms:created xsi:type="dcterms:W3CDTF">2013-06-12T22:35:39Z</dcterms:created>
  <dcterms:modified xsi:type="dcterms:W3CDTF">2020-10-08T15:30:09Z</dcterms:modified>
</cp:coreProperties>
</file>