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bookViews>
    <workbookView xWindow="0" yWindow="60" windowWidth="23040" windowHeight="9345"/>
  </bookViews>
  <sheets>
    <sheet name="WP3 to Sch 16" sheetId="1" r:id="rId1"/>
    <sheet name="WP3 to Sch 16 (backup)" sheetId="2"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A" localSheetId="0">#REF!</definedName>
    <definedName name="\A" localSheetId="1">#REF!</definedName>
    <definedName name="\A">#REF!</definedName>
    <definedName name="\B" localSheetId="0">#REF!</definedName>
    <definedName name="\B" localSheetId="1">#REF!</definedName>
    <definedName name="\B">#REF!</definedName>
    <definedName name="\C" localSheetId="0">#REF!</definedName>
    <definedName name="\C" localSheetId="1">#REF!</definedName>
    <definedName name="\C">#REF!</definedName>
    <definedName name="\D" localSheetId="0">#REF!</definedName>
    <definedName name="\D" localSheetId="1">#REF!</definedName>
    <definedName name="\D">#REF!</definedName>
    <definedName name="\E" localSheetId="0">#REF!</definedName>
    <definedName name="\E" localSheetId="1">#REF!</definedName>
    <definedName name="\E">#REF!</definedName>
    <definedName name="\F" localSheetId="0">#REF!</definedName>
    <definedName name="\F" localSheetId="1">#REF!</definedName>
    <definedName name="\F">#REF!</definedName>
    <definedName name="\G" localSheetId="0">#REF!</definedName>
    <definedName name="\G" localSheetId="1">#REF!</definedName>
    <definedName name="\G">#REF!</definedName>
    <definedName name="\H" localSheetId="0">#REF!</definedName>
    <definedName name="\H" localSheetId="1">#REF!</definedName>
    <definedName name="\H">#REF!</definedName>
    <definedName name="\I" localSheetId="0">#REF!</definedName>
    <definedName name="\I" localSheetId="1">#REF!</definedName>
    <definedName name="\I">#REF!</definedName>
    <definedName name="\J" localSheetId="0">#REF!</definedName>
    <definedName name="\J" localSheetId="1">#REF!</definedName>
    <definedName name="\J">#REF!</definedName>
    <definedName name="\K" localSheetId="0">#REF!</definedName>
    <definedName name="\K" localSheetId="1">#REF!</definedName>
    <definedName name="\K">#REF!</definedName>
    <definedName name="\L" localSheetId="0">#REF!</definedName>
    <definedName name="\L" localSheetId="1">#REF!</definedName>
    <definedName name="\L">#REF!</definedName>
    <definedName name="\M" localSheetId="0">#REF!</definedName>
    <definedName name="\M" localSheetId="1">#REF!</definedName>
    <definedName name="\M">#REF!</definedName>
    <definedName name="\N" localSheetId="0">#REF!</definedName>
    <definedName name="\N" localSheetId="1">#REF!</definedName>
    <definedName name="\N">#REF!</definedName>
    <definedName name="__123Graph_A" localSheetId="0" hidden="1">[1]DOWNLOAD!#REF!</definedName>
    <definedName name="__123Graph_A" localSheetId="1" hidden="1">[1]DOWNLOAD!#REF!</definedName>
    <definedName name="__123Graph_A" hidden="1">[1]DOWNLOAD!#REF!</definedName>
    <definedName name="__123Graph_B" localSheetId="0" hidden="1">[1]DOWNLOAD!#REF!</definedName>
    <definedName name="__123Graph_B" localSheetId="1" hidden="1">[1]DOWNLOAD!#REF!</definedName>
    <definedName name="__123Graph_B" hidden="1">[1]DOWNLOAD!#REF!</definedName>
    <definedName name="__123Graph_C" localSheetId="0" hidden="1">[1]DOWNLOAD!#REF!</definedName>
    <definedName name="__123Graph_C" localSheetId="1" hidden="1">[1]DOWNLOAD!#REF!</definedName>
    <definedName name="__123Graph_C" hidden="1">[1]DOWNLOAD!#REF!</definedName>
    <definedName name="__123Graph_LBL_A" localSheetId="0" hidden="1">[2]Report!#REF!</definedName>
    <definedName name="__123Graph_LBL_A" localSheetId="1" hidden="1">[2]Report!#REF!</definedName>
    <definedName name="__123Graph_LBL_A" hidden="1">[2]Report!#REF!</definedName>
    <definedName name="_049_5005" localSheetId="0">#REF!</definedName>
    <definedName name="_049_5005" localSheetId="1">#REF!</definedName>
    <definedName name="_049_5005">#REF!</definedName>
    <definedName name="_1">'[3]Deferral Payoff'!$A$1:$IV$29</definedName>
    <definedName name="_1STAFT" localSheetId="0">#REF!</definedName>
    <definedName name="_1STAFT" localSheetId="1">#REF!</definedName>
    <definedName name="_1STAFT">#REF!</definedName>
    <definedName name="_2">'[3]Deferral Payoff'!$A$30:$IV$58</definedName>
    <definedName name="_2Module_EC_Cap_F_.RatioCal4" localSheetId="0">'WP3 to Sch 16'!_2Module_EC_Cap_F_.RatioCal4</definedName>
    <definedName name="_2Module_EC_Cap_F_.RatioCal4" localSheetId="1">'WP3 to Sch 16 (backup)'!_2Module_EC_Cap_F_.RatioCal4</definedName>
    <definedName name="_2Module_EC_Cap_F_.RatioCal4">[0]!_2Module_EC_Cap_F_.RatioCal4</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localSheetId="1" hidden="1">{#N/A,#N/A,FALSE,"Edison";#N/A,#N/A,FALSE," EIX"}</definedName>
    <definedName name="_a2" hidden="1">{#N/A,#N/A,FALSE,"Edison";#N/A,#N/A,FALSE," EIX"}</definedName>
    <definedName name="_bb2" localSheetId="0" hidden="1">{#N/A,#N/A,FALSE,"Edison";#N/A,#N/A,FALSE," EIX"}</definedName>
    <definedName name="_bb2" localSheetId="1" hidden="1">{#N/A,#N/A,FALSE,"Edison";#N/A,#N/A,FALSE," EIX"}</definedName>
    <definedName name="_bb2" hidden="1">{#N/A,#N/A,FALSE,"Edison";#N/A,#N/A,FALSE," EIX"}</definedName>
    <definedName name="_ccc2" localSheetId="0" hidden="1">{#N/A,#N/A,FALSE,"Edison";#N/A,#N/A,FALSE," EIX"}</definedName>
    <definedName name="_ccc2" localSheetId="1" hidden="1">{#N/A,#N/A,FALSE,"Edison";#N/A,#N/A,FALSE," EIX"}</definedName>
    <definedName name="_ccc2" hidden="1">{#N/A,#N/A,FALSE,"Edison";#N/A,#N/A,FALSE," EIX"}</definedName>
    <definedName name="_Esc2">1.035</definedName>
    <definedName name="_Fill" localSheetId="0" hidden="1">[1]SCE00!#REF!</definedName>
    <definedName name="_Fill" localSheetId="1" hidden="1">[1]SCE00!#REF!</definedName>
    <definedName name="_Fill" hidden="1">[1]SCE00!#REF!</definedName>
    <definedName name="_xlnm._FilterDatabase" localSheetId="0" hidden="1">'WP3 to Sch 16'!$B$3:$O$154</definedName>
    <definedName name="_xlnm._FilterDatabase" localSheetId="1" hidden="1">'WP3 to Sch 16 (backup)'!$B$3:$O$129</definedName>
    <definedName name="_Kap1" localSheetId="0">[4]Current!#REF!</definedName>
    <definedName name="_Kap1" localSheetId="1">[4]Current!#REF!</definedName>
    <definedName name="_Kap1">[4]Current!#REF!</definedName>
    <definedName name="_Kap2" localSheetId="0">[4]Current!#REF!</definedName>
    <definedName name="_Kap2" localSheetId="1">[4]Current!#REF!</definedName>
    <definedName name="_Kap2">[4]Current!#REF!</definedName>
    <definedName name="_Key1" localSheetId="0" hidden="1">#REF!</definedName>
    <definedName name="_Key1" localSheetId="1" hidden="1">#REF!</definedName>
    <definedName name="_Key1" hidden="1">#REF!</definedName>
    <definedName name="_Order1" hidden="1">255</definedName>
    <definedName name="_pg1" localSheetId="0">#REF!</definedName>
    <definedName name="_pg1" localSheetId="1">#REF!</definedName>
    <definedName name="_pg1">#REF!</definedName>
    <definedName name="_pg2" localSheetId="0">#REF!</definedName>
    <definedName name="_pg2" localSheetId="1">#REF!</definedName>
    <definedName name="_pg2">#REF!</definedName>
    <definedName name="_pg3" localSheetId="0">#REF!</definedName>
    <definedName name="_pg3" localSheetId="1">#REF!</definedName>
    <definedName name="_pg3">#REF!</definedName>
    <definedName name="_Sort" localSheetId="0" hidden="1">#REF!</definedName>
    <definedName name="_Sort" localSheetId="1" hidden="1">#REF!</definedName>
    <definedName name="_Sort" hidden="1">#REF!</definedName>
    <definedName name="_table_out" localSheetId="0" hidden="1">'[5]Unit Data Real$'!#REF!</definedName>
    <definedName name="_table_out" localSheetId="1" hidden="1">'[5]Unit Data Real$'!#REF!</definedName>
    <definedName name="_table_out" hidden="1">'[5]Unit Data Real$'!#REF!</definedName>
    <definedName name="_Table1_In1" localSheetId="0" hidden="1">'[5]Unit Data Real$'!#REF!</definedName>
    <definedName name="_Table1_In1" localSheetId="1" hidden="1">'[5]Unit Data Real$'!#REF!</definedName>
    <definedName name="_Table1_In1" hidden="1">'[5]Unit Data Real$'!#REF!</definedName>
    <definedName name="_Table1_Out" localSheetId="0" hidden="1">'[5]Unit Data Real$'!#REF!</definedName>
    <definedName name="_Table1_Out" localSheetId="1"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localSheetId="1" hidden="1">'[5]Unit Data Real$'!#REF!</definedName>
    <definedName name="_Table2_Out" hidden="1">'[5]Unit Data Real$'!#REF!</definedName>
    <definedName name="_Table3_In2" hidden="1">'[5]Unit Data Real$'!$P$12:$P$12</definedName>
    <definedName name="_TCW1" localSheetId="0">#REF!</definedName>
    <definedName name="_TCW1" localSheetId="1">#REF!</definedName>
    <definedName name="_TCW1">#REF!</definedName>
    <definedName name="_TCW2" localSheetId="0">#REF!</definedName>
    <definedName name="_TCW2" localSheetId="1">#REF!</definedName>
    <definedName name="_TCW2">#REF!</definedName>
    <definedName name="_TCW3" localSheetId="0">#REF!</definedName>
    <definedName name="_TCW3" localSheetId="1">#REF!</definedName>
    <definedName name="_TCW3">#REF!</definedName>
    <definedName name="a" localSheetId="0" hidden="1">{#N/A,#N/A,FALSE,"Edison";#N/A,#N/A,FALSE," EIX"}</definedName>
    <definedName name="a" localSheetId="1" hidden="1">{#N/A,#N/A,FALSE,"Edison";#N/A,#N/A,FALSE," EIX"}</definedName>
    <definedName name="a" hidden="1">{#N/A,#N/A,FALSE,"Edison";#N/A,#N/A,FALSE," EIX"}</definedName>
    <definedName name="abc" localSheetId="0">'WP3 to Sch 16'!abc</definedName>
    <definedName name="abc" localSheetId="1">'WP3 to Sch 16 (backup)'!abc</definedName>
    <definedName name="abc">[0]!abc</definedName>
    <definedName name="abckjeioaphghasg" localSheetId="0">'WP3 to Sch 16'!abckjeioaphghasg</definedName>
    <definedName name="abckjeioaphghasg" localSheetId="1">'WP3 to Sch 16 (backup)'!abckjeioaphghasg</definedName>
    <definedName name="abckjeioaphghasg">[0]!abckjeioaphghasg</definedName>
    <definedName name="Actuals">'[6]Model Inputs'!$H$109</definedName>
    <definedName name="Affd_Hsg_Adjust">'[7]Income Stmt'!$A$238:$C$247</definedName>
    <definedName name="AIG_GECap" localSheetId="0">#REF!</definedName>
    <definedName name="AIG_GECap" localSheetId="1">#REF!</definedName>
    <definedName name="AIG_GECap">#REF!</definedName>
    <definedName name="AIG_GECap2" localSheetId="0">#REF!</definedName>
    <definedName name="AIG_GECap2" localSheetId="1">#REF!</definedName>
    <definedName name="AIG_GECap2">#REF!</definedName>
    <definedName name="AIG_GECap3" localSheetId="0">#REF!</definedName>
    <definedName name="AIG_GECap3" localSheetId="1">#REF!</definedName>
    <definedName name="AIG_GECap3">#REF!</definedName>
    <definedName name="all" localSheetId="0">#REF!</definedName>
    <definedName name="all" localSheetId="1">#REF!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 localSheetId="1">#REF!</definedName>
    <definedName name="AS_IN_01_102">#REF!</definedName>
    <definedName name="AS_IN_01_72_15" localSheetId="0">#REF!</definedName>
    <definedName name="AS_IN_01_72_15" localSheetId="1">#REF!</definedName>
    <definedName name="AS_IN_01_72_15">#REF!</definedName>
    <definedName name="AS_IN_01_72_30" localSheetId="0">#REF!</definedName>
    <definedName name="AS_IN_01_72_30" localSheetId="1">#REF!</definedName>
    <definedName name="AS_IN_01_72_30">#REF!</definedName>
    <definedName name="AS_IN_02_102" localSheetId="0">#REF!</definedName>
    <definedName name="AS_IN_02_102" localSheetId="1">#REF!</definedName>
    <definedName name="AS_IN_02_102">#REF!</definedName>
    <definedName name="AS_IN_02_72_15" localSheetId="0">#REF!</definedName>
    <definedName name="AS_IN_02_72_15" localSheetId="1">#REF!</definedName>
    <definedName name="AS_IN_02_72_15">#REF!</definedName>
    <definedName name="AS_IN_02_72_30" localSheetId="0">#REF!</definedName>
    <definedName name="AS_IN_02_72_30" localSheetId="1">#REF!</definedName>
    <definedName name="AS_IN_02_72_30">#REF!</definedName>
    <definedName name="AS_IN_03_102" localSheetId="0">#REF!</definedName>
    <definedName name="AS_IN_03_102" localSheetId="1">#REF!</definedName>
    <definedName name="AS_IN_03_102">#REF!</definedName>
    <definedName name="AS_IN_03_72_15" localSheetId="0">#REF!</definedName>
    <definedName name="AS_IN_03_72_15" localSheetId="1">#REF!</definedName>
    <definedName name="AS_IN_03_72_15">#REF!</definedName>
    <definedName name="AS_IN_03_72_30" localSheetId="0">#REF!</definedName>
    <definedName name="AS_IN_03_72_30" localSheetId="1">#REF!</definedName>
    <definedName name="AS_IN_03_72_30">#REF!</definedName>
    <definedName name="AS_OUT_01_102" localSheetId="0">#REF!</definedName>
    <definedName name="AS_OUT_01_102" localSheetId="1">#REF!</definedName>
    <definedName name="AS_OUT_01_102">#REF!</definedName>
    <definedName name="AS_OUT_01_72_15" localSheetId="0">#REF!</definedName>
    <definedName name="AS_OUT_01_72_15" localSheetId="1">#REF!</definedName>
    <definedName name="AS_OUT_01_72_15">#REF!</definedName>
    <definedName name="AS_OUT_01_72_30" localSheetId="0">#REF!</definedName>
    <definedName name="AS_OUT_01_72_30" localSheetId="1">#REF!</definedName>
    <definedName name="AS_OUT_01_72_30">#REF!</definedName>
    <definedName name="AS_OUT_02_102" localSheetId="0">#REF!</definedName>
    <definedName name="AS_OUT_02_102" localSheetId="1">#REF!</definedName>
    <definedName name="AS_OUT_02_102">#REF!</definedName>
    <definedName name="AS_OUT_02_72_15" localSheetId="0">#REF!</definedName>
    <definedName name="AS_OUT_02_72_15" localSheetId="1">#REF!</definedName>
    <definedName name="AS_OUT_02_72_15">#REF!</definedName>
    <definedName name="AS_OUT_02_72_30" localSheetId="0">#REF!</definedName>
    <definedName name="AS_OUT_02_72_30" localSheetId="1">#REF!</definedName>
    <definedName name="AS_OUT_02_72_30">#REF!</definedName>
    <definedName name="AS_OUT_03_102" localSheetId="0">#REF!</definedName>
    <definedName name="AS_OUT_03_102" localSheetId="1">#REF!</definedName>
    <definedName name="AS_OUT_03_102">#REF!</definedName>
    <definedName name="AS_OUT_03_72_15" localSheetId="0">#REF!</definedName>
    <definedName name="AS_OUT_03_72_15" localSheetId="1">#REF!</definedName>
    <definedName name="AS_OUT_03_72_15">#REF!</definedName>
    <definedName name="AS_OUT_03_72_30" localSheetId="0">#REF!</definedName>
    <definedName name="AS_OUT_03_72_30" localSheetId="1">#REF!</definedName>
    <definedName name="AS_OUT_03_72_30">#REF!</definedName>
    <definedName name="Asia" localSheetId="0">#REF!</definedName>
    <definedName name="Asia" localSheetId="1">#REF!</definedName>
    <definedName name="Asia">#REF!</definedName>
    <definedName name="Asia1" localSheetId="0">#REF!</definedName>
    <definedName name="Asia1" localSheetId="1">#REF!</definedName>
    <definedName name="Asia1">#REF!</definedName>
    <definedName name="Asia2" localSheetId="0">#REF!</definedName>
    <definedName name="Asia2" localSheetId="1">#REF!</definedName>
    <definedName name="Asia2">#REF!</definedName>
    <definedName name="Asia3" localSheetId="0">#REF!</definedName>
    <definedName name="Asia3" localSheetId="1">#REF!</definedName>
    <definedName name="Asia3">#REF!</definedName>
    <definedName name="AUTO_RATE">[8]Setup!$D$66</definedName>
    <definedName name="b" localSheetId="0" hidden="1">{#N/A,#N/A,FALSE,"Edison";#N/A,#N/A,FALSE," EIX"}</definedName>
    <definedName name="b" localSheetId="1"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localSheetId="1" hidden="1">{#N/A,#N/A,FALSE,"Edison";#N/A,#N/A,FALSE," EIX"}</definedName>
    <definedName name="bb" hidden="1">{#N/A,#N/A,FALSE,"Edison";#N/A,#N/A,FALSE," EIX"}</definedName>
    <definedName name="blah" localSheetId="0">'WP3 to Sch 16'!blah</definedName>
    <definedName name="blah" localSheetId="1">'WP3 to Sch 16 (backup)'!blah</definedName>
    <definedName name="blah">[0]!blah</definedName>
    <definedName name="BondsIssued">'[6]Model Inputs'!$H$108</definedName>
    <definedName name="Bridge_Intr">'[3]Interest Rate Summary'!$A$73:$IV$74</definedName>
    <definedName name="BUDG0124" localSheetId="0">#REF!</definedName>
    <definedName name="BUDG0124" localSheetId="1">#REF!</definedName>
    <definedName name="BUDG0124">#REF!</definedName>
    <definedName name="Budget" localSheetId="0">'[9]Budget by Acct.'!#REF!</definedName>
    <definedName name="Budget" localSheetId="1">'[9]Budget by Acct.'!#REF!</definedName>
    <definedName name="Budget">'[9]Budget by Acct.'!#REF!</definedName>
    <definedName name="budgjunk" localSheetId="0">#REF!</definedName>
    <definedName name="budgjunk" localSheetId="1">#REF!</definedName>
    <definedName name="budgjunk">#REF!</definedName>
    <definedName name="BUDPAGE1" localSheetId="0">#REF!</definedName>
    <definedName name="BUDPAGE1" localSheetId="1">#REF!</definedName>
    <definedName name="BUDPAGE1">#REF!</definedName>
    <definedName name="CADY" localSheetId="0">[10]Accrual!#REF!</definedName>
    <definedName name="CADY" localSheetId="1">[10]Accrual!#REF!</definedName>
    <definedName name="CADY">[10]Accrual!#REF!</definedName>
    <definedName name="CapFacLookUp" localSheetId="0">#REF!</definedName>
    <definedName name="CapFacLookUp" localSheetId="1">#REF!</definedName>
    <definedName name="CapFacLookUp">#REF!</definedName>
    <definedName name="CashFlow_Chart1">'[7]Cash Flow'!$BV$44:$CJ$135</definedName>
    <definedName name="CATAXRATE" localSheetId="0">#REF!</definedName>
    <definedName name="CATAXRATE" localSheetId="1">#REF!</definedName>
    <definedName name="CATAXRATE">#REF!</definedName>
    <definedName name="Category1">'[11]GRC Plus 2009'!$D$7:$D$190</definedName>
    <definedName name="ccc" localSheetId="0" hidden="1">{#N/A,#N/A,FALSE,"Edison";#N/A,#N/A,FALSE," EIX"}</definedName>
    <definedName name="ccc" localSheetId="1"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 localSheetId="1">#REF!</definedName>
    <definedName name="Change_From_August_2002_to_March_2003">#REF!</definedName>
    <definedName name="Coinvestment" localSheetId="0">#REF!</definedName>
    <definedName name="Coinvestment" localSheetId="1">#REF!</definedName>
    <definedName name="Coinvestment">#REF!</definedName>
    <definedName name="Coinvestment1" localSheetId="0">#REF!</definedName>
    <definedName name="Coinvestment1" localSheetId="1">#REF!</definedName>
    <definedName name="Coinvestment1">#REF!</definedName>
    <definedName name="Coinvestment2" localSheetId="0">#REF!</definedName>
    <definedName name="Coinvestment2" localSheetId="1">#REF!</definedName>
    <definedName name="Coinvestment2">#REF!</definedName>
    <definedName name="Coinvestment3" localSheetId="0">#REF!</definedName>
    <definedName name="Coinvestment3" localSheetId="1">#REF!</definedName>
    <definedName name="Coinvestment3">#REF!</definedName>
    <definedName name="copy1" localSheetId="0">#REF!</definedName>
    <definedName name="copy1" localSheetId="1">#REF!</definedName>
    <definedName name="copy1">#REF!</definedName>
    <definedName name="copy2" localSheetId="0">#REF!</definedName>
    <definedName name="copy2" localSheetId="1">#REF!</definedName>
    <definedName name="copy2">#REF!</definedName>
    <definedName name="CostComponent">[13]Tables!$A$2:$B$7</definedName>
    <definedName name="CPIntRate" localSheetId="0">#REF!</definedName>
    <definedName name="CPIntRate" localSheetId="1">#REF!</definedName>
    <definedName name="CPIntRate">#REF!</definedName>
    <definedName name="cpucrevenue" localSheetId="0">#REF!</definedName>
    <definedName name="cpucrevenue" localSheetId="1">#REF!</definedName>
    <definedName name="cpucrevenue">#REF!</definedName>
    <definedName name="cpucrevs" localSheetId="0">#REF!</definedName>
    <definedName name="cpucrevs" localSheetId="1">#REF!</definedName>
    <definedName name="cpucrevs">#REF!</definedName>
    <definedName name="CR_2003" localSheetId="0">#REF!</definedName>
    <definedName name="CR_2003" localSheetId="1">#REF!</definedName>
    <definedName name="CR_2003">#REF!</definedName>
    <definedName name="CR_2004" localSheetId="0">#REF!</definedName>
    <definedName name="CR_2004" localSheetId="1">#REF!</definedName>
    <definedName name="CR_2004">#REF!</definedName>
    <definedName name="CR_2005" localSheetId="0">#REF!</definedName>
    <definedName name="CR_2005" localSheetId="1">#REF!</definedName>
    <definedName name="CR_2005">#REF!</definedName>
    <definedName name="csDesignMode">1</definedName>
    <definedName name="Curr_Yr_CF_Short">'[7]Cash Flow'!$AI$167:$AV$205</definedName>
    <definedName name="d" localSheetId="0">'WP3 to Sch 16'!d</definedName>
    <definedName name="d" localSheetId="1">'WP3 to Sch 16 (backup)'!d</definedName>
    <definedName name="d">[0]!d</definedName>
    <definedName name="DATA1" localSheetId="0">#REF!</definedName>
    <definedName name="DATA1" localSheetId="1">#REF!</definedName>
    <definedName name="DATA1">#REF!</definedName>
    <definedName name="DATA2" localSheetId="0">#REF!</definedName>
    <definedName name="DATA2" localSheetId="1">#REF!</definedName>
    <definedName name="DATA2">#REF!</definedName>
    <definedName name="DATA3" localSheetId="0">#REF!</definedName>
    <definedName name="DATA3" localSheetId="1">#REF!</definedName>
    <definedName name="DATA3">#REF!</definedName>
    <definedName name="DATA4" localSheetId="0">#REF!</definedName>
    <definedName name="DATA4" localSheetId="1">#REF!</definedName>
    <definedName name="DATA4">#REF!</definedName>
    <definedName name="DATA5" localSheetId="0">#REF!</definedName>
    <definedName name="DATA5" localSheetId="1">#REF!</definedName>
    <definedName name="DATA5">#REF!</definedName>
    <definedName name="DATA6" localSheetId="0">#REF!</definedName>
    <definedName name="DATA6" localSheetId="1">#REF!</definedName>
    <definedName name="DATA6">#REF!</definedName>
    <definedName name="_xlnm.Database" localSheetId="0">#REF!</definedName>
    <definedName name="_xlnm.Database" localSheetId="1">#REF!</definedName>
    <definedName name="_xlnm.Database">#REF!</definedName>
    <definedName name="dbAIG_GECapt" localSheetId="0">#REF!</definedName>
    <definedName name="dbAIG_GECapt" localSheetId="1">#REF!</definedName>
    <definedName name="dbAIG_GECapt">#REF!</definedName>
    <definedName name="dbAsia" localSheetId="0">#REF!</definedName>
    <definedName name="dbAsia" localSheetId="1">#REF!</definedName>
    <definedName name="dbAsia">#REF!</definedName>
    <definedName name="dbCo_Investment" localSheetId="0">#REF!</definedName>
    <definedName name="dbCo_Investment" localSheetId="1">#REF!</definedName>
    <definedName name="dbCo_Investment">#REF!</definedName>
    <definedName name="dbEquityFunds" localSheetId="0">#REF!</definedName>
    <definedName name="dbEquityFunds" localSheetId="1">#REF!</definedName>
    <definedName name="dbEquityFunds">#REF!</definedName>
    <definedName name="dbEurope" localSheetId="0">#REF!</definedName>
    <definedName name="dbEurope" localSheetId="1">#REF!</definedName>
    <definedName name="dbEurope">#REF!</definedName>
    <definedName name="dbFerronorte" localSheetId="0">[4]Current!#REF!</definedName>
    <definedName name="dbFerronorte" localSheetId="1">[4]Current!#REF!</definedName>
    <definedName name="dbFerronorte">[4]Current!#REF!</definedName>
    <definedName name="dbHansol" localSheetId="0">[4]Current!#REF!</definedName>
    <definedName name="dbHansol" localSheetId="1">[4]Current!#REF!</definedName>
    <definedName name="dbHansol">[4]Current!#REF!</definedName>
    <definedName name="dbInfrastructure_Generic" localSheetId="0">#REF!</definedName>
    <definedName name="dbInfrastructure_Generic" localSheetId="1">#REF!</definedName>
    <definedName name="dbInfrastructure_Generic">#REF!</definedName>
    <definedName name="dbKap" localSheetId="0">[4]Current!#REF!</definedName>
    <definedName name="dbKap" localSheetId="1">[4]Current!#REF!</definedName>
    <definedName name="dbKap">[4]Current!#REF!</definedName>
    <definedName name="dbLAIFCosts" localSheetId="0">[4]Current!#REF!</definedName>
    <definedName name="dbLAIFCosts" localSheetId="1">[4]Current!#REF!</definedName>
    <definedName name="dbLAIFCosts">[4]Current!#REF!</definedName>
    <definedName name="dbLatin_American" localSheetId="0">#REF!</definedName>
    <definedName name="dbLatin_American" localSheetId="1">#REF!</definedName>
    <definedName name="dbLatin_American">#REF!</definedName>
    <definedName name="dbLylaw" localSheetId="0">#REF!</definedName>
    <definedName name="dbLylaw" localSheetId="1">#REF!</definedName>
    <definedName name="dbLylaw">#REF!</definedName>
    <definedName name="dbMandeville_directinvestment" localSheetId="0">[4]Current!#REF!</definedName>
    <definedName name="dbMandeville_directinvestment" localSheetId="1">[4]Current!#REF!</definedName>
    <definedName name="dbMandeville_directinvestment">[4]Current!#REF!</definedName>
    <definedName name="dbMandeville_LAIF" localSheetId="0">[4]Current!#REF!</definedName>
    <definedName name="dbMandeville_LAIF" localSheetId="1">[4]Current!#REF!</definedName>
    <definedName name="dbMandeville_LAIF">[4]Current!#REF!</definedName>
    <definedName name="dbMezzineFunds" localSheetId="0">#REF!</definedName>
    <definedName name="dbMezzineFunds" localSheetId="1">#REF!</definedName>
    <definedName name="dbMezzineFunds">#REF!</definedName>
    <definedName name="dbMezzinineCoInvest" localSheetId="0">#REF!</definedName>
    <definedName name="dbMezzinineCoInvest" localSheetId="1">#REF!</definedName>
    <definedName name="dbMezzinineCoInvest">#REF!</definedName>
    <definedName name="dbPFI" localSheetId="0">#REF!</definedName>
    <definedName name="dbPFI" localSheetId="1">#REF!</definedName>
    <definedName name="dbPFI">#REF!</definedName>
    <definedName name="dbPoerGenII" localSheetId="0">#REF!</definedName>
    <definedName name="dbPoerGenII" localSheetId="1">#REF!</definedName>
    <definedName name="dbPoerGenII">#REF!</definedName>
    <definedName name="dbPowerGenII" localSheetId="0">#REF!</definedName>
    <definedName name="dbPowerGenII" localSheetId="1">#REF!</definedName>
    <definedName name="dbPowerGenII">#REF!</definedName>
    <definedName name="dbSprintshanghai" localSheetId="0">[4]Current!#REF!</definedName>
    <definedName name="dbSprintshanghai" localSheetId="1">[4]Current!#REF!</definedName>
    <definedName name="dbSprintshanghai">[4]Current!#REF!</definedName>
    <definedName name="dbSuccessfulroad" localSheetId="0">[4]Current!#REF!</definedName>
    <definedName name="dbSuccessfulroad" localSheetId="1">[4]Current!#REF!</definedName>
    <definedName name="dbSuccessfulroad">[4]Current!#REF!</definedName>
    <definedName name="dbTCW" localSheetId="0">#REF!</definedName>
    <definedName name="dbTCW" localSheetId="1">#REF!</definedName>
    <definedName name="dbTCW">#REF!</definedName>
    <definedName name="dbTransport" localSheetId="0">[4]Current!#REF!</definedName>
    <definedName name="dbTransport" localSheetId="1">[4]Current!#REF!</definedName>
    <definedName name="dbTransport">[4]Current!#REF!</definedName>
    <definedName name="DebtEqvDiscRate" localSheetId="0">#REF!</definedName>
    <definedName name="DebtEqvDiscRate" localSheetId="1">#REF!</definedName>
    <definedName name="DebtEqvDiscRate">#REF!</definedName>
    <definedName name="def" localSheetId="0">'WP3 to Sch 16'!def</definedName>
    <definedName name="def" localSheetId="1">'WP3 to Sch 16 (backup)'!def</definedName>
    <definedName name="def">[0]!def</definedName>
    <definedName name="DiscountRate" localSheetId="0">#REF!</definedName>
    <definedName name="DiscountRate" localSheetId="1">#REF!</definedName>
    <definedName name="DiscountRate">#REF!</definedName>
    <definedName name="DRI_Forecast">'[3]Interest Rate Summary'!$A$3:$IV$6</definedName>
    <definedName name="DWR_AS_OUT_02_7230" localSheetId="0">#REF!</definedName>
    <definedName name="DWR_AS_OUT_02_7230" localSheetId="1">#REF!</definedName>
    <definedName name="DWR_AS_OUT_02_7230">#REF!</definedName>
    <definedName name="DWR_ASin_01_102" localSheetId="0">#REF!</definedName>
    <definedName name="DWR_ASin_01_102" localSheetId="1">#REF!</definedName>
    <definedName name="DWR_ASin_01_102">#REF!</definedName>
    <definedName name="DWR_ASin_01_7215" localSheetId="0">#REF!</definedName>
    <definedName name="DWR_ASin_01_7215" localSheetId="1">#REF!</definedName>
    <definedName name="DWR_ASin_01_7215">#REF!</definedName>
    <definedName name="DWR_ASin_01_7230" localSheetId="0">#REF!</definedName>
    <definedName name="DWR_ASin_01_7230" localSheetId="1">#REF!</definedName>
    <definedName name="DWR_ASin_01_7230">#REF!</definedName>
    <definedName name="DWR_ASin_02_102" localSheetId="0">#REF!</definedName>
    <definedName name="DWR_ASin_02_102" localSheetId="1">#REF!</definedName>
    <definedName name="DWR_ASin_02_102">#REF!</definedName>
    <definedName name="DWR_ASin_02_7215" localSheetId="0">#REF!</definedName>
    <definedName name="DWR_ASin_02_7215" localSheetId="1">#REF!</definedName>
    <definedName name="DWR_ASin_02_7215">#REF!</definedName>
    <definedName name="DWR_ASin_02_7230" localSheetId="0">#REF!</definedName>
    <definedName name="DWR_ASin_02_7230" localSheetId="1">#REF!</definedName>
    <definedName name="DWR_ASin_02_7230">#REF!</definedName>
    <definedName name="DWR_ASin_03_102" localSheetId="0">#REF!</definedName>
    <definedName name="DWR_ASin_03_102" localSheetId="1">#REF!</definedName>
    <definedName name="DWR_ASin_03_102">#REF!</definedName>
    <definedName name="DWR_ASin_03_7215" localSheetId="0">#REF!</definedName>
    <definedName name="DWR_ASin_03_7215" localSheetId="1">#REF!</definedName>
    <definedName name="DWR_ASin_03_7215">#REF!</definedName>
    <definedName name="DWR_ASin_03_7230" localSheetId="0">#REF!</definedName>
    <definedName name="DWR_ASin_03_7230" localSheetId="1">#REF!</definedName>
    <definedName name="DWR_ASin_03_7230">#REF!</definedName>
    <definedName name="DWR_ASout_01_102" localSheetId="0">#REF!</definedName>
    <definedName name="DWR_ASout_01_102" localSheetId="1">#REF!</definedName>
    <definedName name="DWR_ASout_01_102">#REF!</definedName>
    <definedName name="DWR_ASout_01_7215" localSheetId="0">#REF!</definedName>
    <definedName name="DWR_ASout_01_7215" localSheetId="1">#REF!</definedName>
    <definedName name="DWR_ASout_01_7215">#REF!</definedName>
    <definedName name="DWR_ASout_01_7230" localSheetId="0">#REF!</definedName>
    <definedName name="DWR_ASout_01_7230" localSheetId="1">#REF!</definedName>
    <definedName name="DWR_ASout_01_7230">#REF!</definedName>
    <definedName name="DWR_ASout_02_102" localSheetId="0">#REF!</definedName>
    <definedName name="DWR_ASout_02_102" localSheetId="1">#REF!</definedName>
    <definedName name="DWR_ASout_02_102">#REF!</definedName>
    <definedName name="DWR_ASout_02_7215" localSheetId="0">#REF!</definedName>
    <definedName name="DWR_ASout_02_7215" localSheetId="1">#REF!</definedName>
    <definedName name="DWR_ASout_02_7215">#REF!</definedName>
    <definedName name="DWR_ASout_02_7230" localSheetId="0">#REF!</definedName>
    <definedName name="DWR_ASout_02_7230" localSheetId="1">#REF!</definedName>
    <definedName name="DWR_ASout_02_7230">#REF!</definedName>
    <definedName name="DWR_ASout_03_102" localSheetId="0">#REF!</definedName>
    <definedName name="DWR_ASout_03_102" localSheetId="1">#REF!</definedName>
    <definedName name="DWR_ASout_03_102">#REF!</definedName>
    <definedName name="DWR_ASout_03_7215" localSheetId="0">#REF!</definedName>
    <definedName name="DWR_ASout_03_7215" localSheetId="1">#REF!</definedName>
    <definedName name="DWR_ASout_03_7215">#REF!</definedName>
    <definedName name="DWR_ASout_03_7230" localSheetId="0">#REF!</definedName>
    <definedName name="DWR_ASout_03_7230" localSheetId="1">#REF!</definedName>
    <definedName name="DWR_ASout_03_7230">#REF!</definedName>
    <definedName name="EC_Discussion" localSheetId="0">#REF!</definedName>
    <definedName name="EC_Discussion" localSheetId="1">#REF!</definedName>
    <definedName name="EC_Discussion">#REF!</definedName>
    <definedName name="EC_Outlook" localSheetId="0">#REF!</definedName>
    <definedName name="EC_Outlook" localSheetId="1">#REF!</definedName>
    <definedName name="EC_Outlook">#REF!</definedName>
    <definedName name="EC_Table" localSheetId="0">#REF!</definedName>
    <definedName name="EC_Table" localSheetId="1">#REF!</definedName>
    <definedName name="EC_Table">#REF!</definedName>
    <definedName name="EIX_Discussion" localSheetId="0">#REF!</definedName>
    <definedName name="EIX_Discussion" localSheetId="1">#REF!</definedName>
    <definedName name="EIX_Discussion">#REF!</definedName>
    <definedName name="EIX_Outlook" localSheetId="0">#REF!</definedName>
    <definedName name="EIX_Outlook" localSheetId="1">#REF!</definedName>
    <definedName name="EIX_Outlook">#REF!</definedName>
    <definedName name="EIX_table" localSheetId="0">#REF!</definedName>
    <definedName name="EIX_table" localSheetId="1">#REF!</definedName>
    <definedName name="EIX_table">#REF!</definedName>
    <definedName name="EME_Discussion" localSheetId="0">#REF!</definedName>
    <definedName name="EME_Discussion" localSheetId="1">#REF!</definedName>
    <definedName name="EME_Discussion">#REF!</definedName>
    <definedName name="EME_Outlook" localSheetId="0">#REF!</definedName>
    <definedName name="EME_Outlook" localSheetId="1">#REF!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 localSheetId="1">#REF!</definedName>
    <definedName name="Europe">#REF!</definedName>
    <definedName name="Europe1" localSheetId="0">#REF!</definedName>
    <definedName name="Europe1" localSheetId="1">#REF!</definedName>
    <definedName name="Europe1">#REF!</definedName>
    <definedName name="Europe2" localSheetId="0">#REF!</definedName>
    <definedName name="Europe2" localSheetId="1">#REF!</definedName>
    <definedName name="Europe2">#REF!</definedName>
    <definedName name="Europe3" localSheetId="0">#REF!</definedName>
    <definedName name="Europe3" localSheetId="1">#REF!</definedName>
    <definedName name="Europe3">#REF!</definedName>
    <definedName name="ExcessEquity_1999" localSheetId="0">#REF!</definedName>
    <definedName name="ExcessEquity_1999" localSheetId="1">#REF!</definedName>
    <definedName name="ExcessEquity_1999">#REF!</definedName>
    <definedName name="ExcessEquity_2000" localSheetId="0">#REF!</definedName>
    <definedName name="ExcessEquity_2000" localSheetId="1">#REF!</definedName>
    <definedName name="ExcessEquity_2000">#REF!</definedName>
    <definedName name="ExcessEquity_2001" localSheetId="0">#REF!</definedName>
    <definedName name="ExcessEquity_2001" localSheetId="1">#REF!</definedName>
    <definedName name="ExcessEquity_2001">#REF!</definedName>
    <definedName name="fd" localSheetId="0">'WP3 to Sch 16'!fd</definedName>
    <definedName name="fd" localSheetId="1">'WP3 to Sch 16 (backup)'!fd</definedName>
    <definedName name="fd">[0]!fd</definedName>
    <definedName name="FED_CATAXRATE" localSheetId="0">#REF!</definedName>
    <definedName name="FED_CATAXRATE" localSheetId="1">#REF!</definedName>
    <definedName name="FED_CATAXRATE">#REF!</definedName>
    <definedName name="FEDTAXRATE" localSheetId="0">#REF!</definedName>
    <definedName name="FEDTAXRATE" localSheetId="1">#REF!</definedName>
    <definedName name="FEDTAXRATE">#REF!</definedName>
    <definedName name="Ferronorte" localSheetId="0">[4]Current!#REF!</definedName>
    <definedName name="Ferronorte" localSheetId="1">[4]Current!#REF!</definedName>
    <definedName name="Ferronorte">[4]Current!#REF!</definedName>
    <definedName name="Ferronorte1" localSheetId="0">[4]Current!#REF!</definedName>
    <definedName name="Ferronorte1" localSheetId="1">[4]Current!#REF!</definedName>
    <definedName name="Ferronorte1">[4]Current!#REF!</definedName>
    <definedName name="Ferronorte2" localSheetId="0">[4]Current!#REF!</definedName>
    <definedName name="Ferronorte2" localSheetId="1">[4]Current!#REF!</definedName>
    <definedName name="Ferronorte2">[4]Current!#REF!</definedName>
    <definedName name="Ferronorte3" localSheetId="0">[4]Current!#REF!</definedName>
    <definedName name="Ferronorte3" localSheetId="1">[4]Current!#REF!</definedName>
    <definedName name="Ferronorte3">[4]Current!#REF!</definedName>
    <definedName name="Final___5_yr_TDBU_Capital_Budget" localSheetId="0">#REF!</definedName>
    <definedName name="Final___5_yr_TDBU_Capital_Budget" localSheetId="1">#REF!</definedName>
    <definedName name="Final___5_yr_TDBU_Capital_Budget">#REF!</definedName>
    <definedName name="FPP_2003" localSheetId="0">#REF!</definedName>
    <definedName name="FPP_2003" localSheetId="1">#REF!</definedName>
    <definedName name="FPP_2003">#REF!</definedName>
    <definedName name="FPP_2004" localSheetId="0">#REF!</definedName>
    <definedName name="FPP_2004" localSheetId="1">#REF!</definedName>
    <definedName name="FPP_2004">#REF!</definedName>
    <definedName name="FPP_2005" localSheetId="0">#REF!</definedName>
    <definedName name="FPP_2005" localSheetId="1">#REF!</definedName>
    <definedName name="FPP_2005">#REF!</definedName>
    <definedName name="g" localSheetId="0">'WP3 to Sch 16'!g</definedName>
    <definedName name="g" localSheetId="1">'WP3 to Sch 16 (backup)'!g</definedName>
    <definedName name="g">[0]!g</definedName>
    <definedName name="Generic_Infrastructure" localSheetId="0">#REF!</definedName>
    <definedName name="Generic_Infrastructure" localSheetId="1">#REF!</definedName>
    <definedName name="Generic_Infrastructure">#REF!</definedName>
    <definedName name="graphexport" localSheetId="0">#REF!</definedName>
    <definedName name="graphexport" localSheetId="1">#REF!</definedName>
    <definedName name="graphexport">#REF!</definedName>
    <definedName name="Hansol1" localSheetId="0">[4]Current!#REF!</definedName>
    <definedName name="Hansol1" localSheetId="1">[4]Current!#REF!</definedName>
    <definedName name="Hansol1">[4]Current!#REF!</definedName>
    <definedName name="Hansol2" localSheetId="0">[4]Current!#REF!</definedName>
    <definedName name="Hansol2" localSheetId="1">[4]Current!#REF!</definedName>
    <definedName name="Hansol2">[4]Current!#REF!</definedName>
    <definedName name="Hansol3" localSheetId="0">[4]Current!#REF!</definedName>
    <definedName name="Hansol3" localSheetId="1">[4]Current!#REF!</definedName>
    <definedName name="Hansol3">[4]Current!#REF!</definedName>
    <definedName name="HTML_CodePage" hidden="1">1252</definedName>
    <definedName name="HTML_Control" localSheetId="0" hidden="1">{"'Summary'!$A$1:$J$24"}</definedName>
    <definedName name="HTML_Control" localSheetId="1"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 localSheetId="1">#REF!</definedName>
    <definedName name="interst">#REF!</definedName>
    <definedName name="IntExp">'[7]Income Stmt'!$A$299:$L$357</definedName>
    <definedName name="IntInc">'[7]Income Stmt'!$A$283:$L$296</definedName>
    <definedName name="IntIncRate" localSheetId="0">#REF!</definedName>
    <definedName name="IntIncRate" localSheetId="1">#REF!</definedName>
    <definedName name="IntIncRate">#REF!</definedName>
    <definedName name="Kap" localSheetId="0">[4]Current!#REF!</definedName>
    <definedName name="Kap" localSheetId="1">[4]Current!#REF!</definedName>
    <definedName name="Kap">[4]Current!#REF!</definedName>
    <definedName name="key" localSheetId="0" hidden="1">'[5]Unit Data Real$'!#REF!</definedName>
    <definedName name="key" localSheetId="1" hidden="1">'[5]Unit Data Real$'!#REF!</definedName>
    <definedName name="key" hidden="1">'[5]Unit Data Real$'!#REF!</definedName>
    <definedName name="l" localSheetId="0">'WP3 to Sch 16'!l</definedName>
    <definedName name="l" localSheetId="1">'WP3 to Sch 16 (backup)'!l</definedName>
    <definedName name="l">[0]!l</definedName>
    <definedName name="LAIFCosts" localSheetId="0">[4]Current!#REF!</definedName>
    <definedName name="LAIFCosts" localSheetId="1">[4]Current!#REF!</definedName>
    <definedName name="LAIFCosts">[4]Current!#REF!</definedName>
    <definedName name="LAIFCosts1" localSheetId="0">[4]Current!#REF!</definedName>
    <definedName name="LAIFCosts1" localSheetId="1">[4]Current!#REF!</definedName>
    <definedName name="LAIFCosts1">[4]Current!#REF!</definedName>
    <definedName name="LAIFCosts2" localSheetId="0">[4]Current!#REF!</definedName>
    <definedName name="LAIFCosts2" localSheetId="1">[4]Current!#REF!</definedName>
    <definedName name="LAIFCosts2">[4]Current!#REF!</definedName>
    <definedName name="LAIFCosts3" localSheetId="0">[4]Current!#REF!</definedName>
    <definedName name="LAIFCosts3" localSheetId="1">[4]Current!#REF!</definedName>
    <definedName name="LAIFCosts3">[4]Current!#REF!</definedName>
    <definedName name="Latin_American" localSheetId="0">#REF!</definedName>
    <definedName name="Latin_American" localSheetId="1">#REF!</definedName>
    <definedName name="Latin_American">#REF!</definedName>
    <definedName name="Latin_American1" localSheetId="0">#REF!</definedName>
    <definedName name="Latin_American1" localSheetId="1">#REF!</definedName>
    <definedName name="Latin_American1">#REF!</definedName>
    <definedName name="Latin_American3" localSheetId="0">#REF!</definedName>
    <definedName name="Latin_American3" localSheetId="1">#REF!</definedName>
    <definedName name="Latin_American3">#REF!</definedName>
    <definedName name="ListOffset" hidden="1">1</definedName>
    <definedName name="LTDIntRate" localSheetId="0">#REF!</definedName>
    <definedName name="LTDIntRate" localSheetId="1">#REF!</definedName>
    <definedName name="LTDIntRate">#REF!</definedName>
    <definedName name="Lylaw" localSheetId="0">#REF!</definedName>
    <definedName name="Lylaw" localSheetId="1">#REF!</definedName>
    <definedName name="Lylaw">#REF!</definedName>
    <definedName name="Lylaw1" localSheetId="0">#REF!</definedName>
    <definedName name="Lylaw1" localSheetId="1">#REF!</definedName>
    <definedName name="Lylaw1">#REF!</definedName>
    <definedName name="Lylaw2" localSheetId="0">#REF!</definedName>
    <definedName name="Lylaw2" localSheetId="1">#REF!</definedName>
    <definedName name="Lylaw2">#REF!</definedName>
    <definedName name="Lylaw3" localSheetId="0">#REF!</definedName>
    <definedName name="Lylaw3" localSheetId="1">#REF!</definedName>
    <definedName name="Lylaw3">#REF!</definedName>
    <definedName name="Mandeville_Direct1" localSheetId="0">[4]Current!#REF!</definedName>
    <definedName name="Mandeville_Direct1" localSheetId="1">[4]Current!#REF!</definedName>
    <definedName name="Mandeville_Direct1">[4]Current!#REF!</definedName>
    <definedName name="Mandeville_LAIF1" localSheetId="0">[4]Current!#REF!</definedName>
    <definedName name="Mandeville_LAIF1" localSheetId="1">[4]Current!#REF!</definedName>
    <definedName name="Mandeville_LAIF1">[4]Current!#REF!</definedName>
    <definedName name="March2003_Forecast" localSheetId="0">#REF!</definedName>
    <definedName name="March2003_Forecast" localSheetId="1">#REF!</definedName>
    <definedName name="March2003_Forecast">#REF!</definedName>
    <definedName name="MatlMgmt_RATE">[8]Setup!$D$71</definedName>
    <definedName name="MedTermRate" localSheetId="0">#REF!</definedName>
    <definedName name="MedTermRate" localSheetId="1">#REF!</definedName>
    <definedName name="MedTermRate">#REF!</definedName>
    <definedName name="MezzanineCo_Invest" localSheetId="0">#REF!</definedName>
    <definedName name="MezzanineCo_Invest" localSheetId="1">#REF!</definedName>
    <definedName name="MezzanineCo_Invest">#REF!</definedName>
    <definedName name="MezzanineFunds" localSheetId="0">#REF!</definedName>
    <definedName name="MezzanineFunds" localSheetId="1">#REF!</definedName>
    <definedName name="MezzanineFunds">#REF!</definedName>
    <definedName name="MezzineFunds" localSheetId="0">#REF!</definedName>
    <definedName name="MezzineFunds" localSheetId="1">#REF!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 localSheetId="1">#REF!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'WP3 to Sch 16'!n</definedName>
    <definedName name="n" localSheetId="1">'WP3 to Sch 16 (backup)'!n</definedName>
    <definedName name="n">[0]!n</definedName>
    <definedName name="NETTAX" localSheetId="0">#REF!</definedName>
    <definedName name="NETTAX" localSheetId="1">#REF!</definedName>
    <definedName name="NETTAX">#REF!</definedName>
    <definedName name="NewConsSums">[8]Setup!$AZ$106</definedName>
    <definedName name="NextYrCashFlow">'[7]Cash Flow'!$AX$165:$BJ$206</definedName>
    <definedName name="o" localSheetId="0">'WP3 to Sch 16'!o</definedName>
    <definedName name="o" localSheetId="1">'WP3 to Sch 16 (backup)'!o</definedName>
    <definedName name="o">[0]!o</definedName>
    <definedName name="Oeight1">'[11]GRC Plus 2009'!$T$7:$T$190</definedName>
    <definedName name="Ofive1">'[11]GRC Plus 2009'!$Q$7:$Q$190</definedName>
    <definedName name="Ofour1">'[11]GRC Plus 2009'!$P$7:$P$190</definedName>
    <definedName name="OM" localSheetId="0">#REF!</definedName>
    <definedName name="OM" localSheetId="1">#REF!</definedName>
    <definedName name="OM">#REF!</definedName>
    <definedName name="OM_Capital">'[3]O&amp;M and Capital'!$A$3:$IV$57</definedName>
    <definedName name="OperExp">'[7]Income Stmt'!$A$360:$L$392</definedName>
    <definedName name="oprev0" localSheetId="0">#REF!</definedName>
    <definedName name="oprev0" localSheetId="1">#REF!</definedName>
    <definedName name="oprev0">#REF!</definedName>
    <definedName name="oprev1" localSheetId="0">#REF!</definedName>
    <definedName name="oprev1" localSheetId="1">#REF!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'WP3 to Sch 16'!p</definedName>
    <definedName name="p" localSheetId="1">'WP3 to Sch 16 (backup)'!p</definedName>
    <definedName name="p">[0]!p</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 localSheetId="1">#REF!</definedName>
    <definedName name="PriceIncrement">#REF!</definedName>
    <definedName name="PRINT" localSheetId="0">#REF!</definedName>
    <definedName name="PRINT" localSheetId="1">#REF!</definedName>
    <definedName name="PRINT">#REF!</definedName>
    <definedName name="_xlnm.Print_Area" localSheetId="0">'WP3 to Sch 16'!$B$2:$O$154</definedName>
    <definedName name="_xlnm.Print_Area" localSheetId="1">'WP3 to Sch 16 (backup)'!$B$2:$O$138</definedName>
    <definedName name="Print_Area_MI" localSheetId="0">#REF!</definedName>
    <definedName name="Print_Area_MI" localSheetId="1">#REF!</definedName>
    <definedName name="Print_Area_MI">#REF!</definedName>
    <definedName name="Print_monthly">'[7]Income Stmt'!$AL$42:$AY$101</definedName>
    <definedName name="_xlnm.Print_Titles" localSheetId="0">'WP3 to Sch 16'!$2:$4</definedName>
    <definedName name="_xlnm.Print_Titles" localSheetId="1">'WP3 to Sch 16 (backup)'!$2:$4</definedName>
    <definedName name="print1" localSheetId="0">#REF!</definedName>
    <definedName name="print1" localSheetId="1">#REF!</definedName>
    <definedName name="print1">#REF!</definedName>
    <definedName name="print2" localSheetId="0">#REF!</definedName>
    <definedName name="print2" localSheetId="1">#REF!</definedName>
    <definedName name="print2">#REF!</definedName>
    <definedName name="PRINTA" localSheetId="0">#REF!</definedName>
    <definedName name="PRINTA" localSheetId="1">#REF!</definedName>
    <definedName name="PRINTA">#REF!</definedName>
    <definedName name="PRINTB" localSheetId="0">#REF!</definedName>
    <definedName name="PRINTB" localSheetId="1">#REF!</definedName>
    <definedName name="PRINTB">#REF!</definedName>
    <definedName name="Procuremt_RATE">[8]Setup!$D$72</definedName>
    <definedName name="Proscreen_Inputs">[3]Data!$A$31:$N$57</definedName>
    <definedName name="PXPur_2003" localSheetId="0">#REF!</definedName>
    <definedName name="PXPur_2003" localSheetId="1">#REF!</definedName>
    <definedName name="PXPur_2003">#REF!</definedName>
    <definedName name="PXPur_2004" localSheetId="0">#REF!</definedName>
    <definedName name="PXPur_2004" localSheetId="1">#REF!</definedName>
    <definedName name="PXPur_2004">#REF!</definedName>
    <definedName name="PXPur_2005" localSheetId="0">#REF!</definedName>
    <definedName name="PXPur_2005" localSheetId="1">#REF!</definedName>
    <definedName name="PXPur_2005">#REF!</definedName>
    <definedName name="PXSales_2003" localSheetId="0">#REF!</definedName>
    <definedName name="PXSales_2003" localSheetId="1">#REF!</definedName>
    <definedName name="PXSales_2003">#REF!</definedName>
    <definedName name="PXSales_2004" localSheetId="0">#REF!</definedName>
    <definedName name="PXSales_2004" localSheetId="1">#REF!</definedName>
    <definedName name="PXSales_2004">#REF!</definedName>
    <definedName name="PXSales_2005" localSheetId="0">#REF!</definedName>
    <definedName name="PXSales_2005" localSheetId="1">#REF!</definedName>
    <definedName name="PXSales_2005">#REF!</definedName>
    <definedName name="qxtbDailyForecasts" localSheetId="0">#REF!</definedName>
    <definedName name="qxtbDailyForecasts" localSheetId="1">#REF!</definedName>
    <definedName name="qxtbDailyForecasts">#REF!</definedName>
    <definedName name="qxtbDailyTransactions" localSheetId="0">#REF!</definedName>
    <definedName name="qxtbDailyTransactions" localSheetId="1">#REF!</definedName>
    <definedName name="qxtbDailyTransactions">#REF!</definedName>
    <definedName name="qxtbDailyTransactions_All" localSheetId="0">#REF!</definedName>
    <definedName name="qxtbDailyTransactions_All" localSheetId="1">#REF!</definedName>
    <definedName name="qxtbDailyTransactions_All">#REF!</definedName>
    <definedName name="Range_Name" localSheetId="0">#REF!</definedName>
    <definedName name="Range_Name" localSheetId="1">#REF!</definedName>
    <definedName name="Range_Name">#REF!</definedName>
    <definedName name="Rate_NT">[8]Setup!$C$176</definedName>
    <definedName name="RatebaseData_Avg">'[16](1) AVG RB_ALCAR'!$A$97:$N$133</definedName>
    <definedName name="RatioC">[8]Setup!$C$128</definedName>
    <definedName name="RatioCal2" localSheetId="0">'WP3 to Sch 16'!RatioCal2</definedName>
    <definedName name="RatioCal2" localSheetId="1">'WP3 to Sch 16 (backup)'!RatioCal2</definedName>
    <definedName name="RatioCal2">[0]!RatioCal2</definedName>
    <definedName name="RatioCal3" localSheetId="0">'WP3 to Sch 16'!RatioCal3</definedName>
    <definedName name="RatioCal3" localSheetId="1">'WP3 to Sch 16 (backup)'!RatioCal3</definedName>
    <definedName name="RatioCal3">[0]!RatioCal3</definedName>
    <definedName name="RatioCal4" localSheetId="0">'WP3 to Sch 16'!RatioCal4</definedName>
    <definedName name="RatioCal4" localSheetId="1">'WP3 to Sch 16 (backup)'!RatioCal4</definedName>
    <definedName name="RatioCal4">[0]!RatioCal4</definedName>
    <definedName name="RatioCal5" localSheetId="0">'WP3 to Sch 16'!RatioCal5</definedName>
    <definedName name="RatioCal5" localSheetId="1">'WP3 to Sch 16 (backup)'!RatioCal5</definedName>
    <definedName name="RatioCal5">[0]!RatioCal5</definedName>
    <definedName name="record1" localSheetId="0">#REF!</definedName>
    <definedName name="record1" localSheetId="1">#REF!</definedName>
    <definedName name="record1">#REF!</definedName>
    <definedName name="Record2" localSheetId="0">#REF!</definedName>
    <definedName name="Record2" localSheetId="1">#REF!</definedName>
    <definedName name="Record2">#REF!</definedName>
    <definedName name="Recorded" localSheetId="0">'[9]Budget by Acct.'!#REF!</definedName>
    <definedName name="Recorded" localSheetId="1">'[9]Budget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 localSheetId="1">#REF!</definedName>
    <definedName name="REVREQ">#REF!</definedName>
    <definedName name="SCE_Discussion" localSheetId="0">#REF!</definedName>
    <definedName name="SCE_Discussion" localSheetId="1">#REF!</definedName>
    <definedName name="SCE_Discussion">#REF!</definedName>
    <definedName name="SCE_Outlook" localSheetId="0">#REF!</definedName>
    <definedName name="SCE_Outlook" localSheetId="1">#REF!</definedName>
    <definedName name="SCE_Outlook">#REF!</definedName>
    <definedName name="SCE_Table" localSheetId="0">#REF!</definedName>
    <definedName name="SCE_Table" localSheetId="1">#REF!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 localSheetId="1">[4]Current!#REF!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 localSheetId="1">[4]Current!#REF!</definedName>
    <definedName name="Successfulroad1">[4]Current!#REF!</definedName>
    <definedName name="SUMMARY" localSheetId="0">#REF!</definedName>
    <definedName name="SUMMARY" localSheetId="1">#REF!</definedName>
    <definedName name="SUMMARY">#REF!</definedName>
    <definedName name="sysrevenue" localSheetId="0">#REF!</definedName>
    <definedName name="sysrevenue" localSheetId="1">#REF!</definedName>
    <definedName name="sysrevenue">#REF!</definedName>
    <definedName name="sysrevs" localSheetId="0">#REF!</definedName>
    <definedName name="sysrevs" localSheetId="1">#REF!</definedName>
    <definedName name="sysrevs">#REF!</definedName>
    <definedName name="TCW" localSheetId="0">#REF!</definedName>
    <definedName name="TCW" localSheetId="1">#REF!</definedName>
    <definedName name="TCW">#REF!</definedName>
    <definedName name="TEST1" localSheetId="0">#REF!</definedName>
    <definedName name="TEST1" localSheetId="1">#REF!</definedName>
    <definedName name="TEST1">#REF!</definedName>
    <definedName name="TESTHKEY" localSheetId="0">#REF!</definedName>
    <definedName name="TESTHKEY" localSheetId="1">#REF!</definedName>
    <definedName name="TESTHKEY">#REF!</definedName>
    <definedName name="TESTKEYS" localSheetId="0">#REF!</definedName>
    <definedName name="TESTKEYS" localSheetId="1">#REF!</definedName>
    <definedName name="TESTKEYS">#REF!</definedName>
    <definedName name="TESTVKEY" localSheetId="0">#REF!</definedName>
    <definedName name="TESTVKEY" localSheetId="1">#REF!</definedName>
    <definedName name="TESTVKEY">#REF!</definedName>
    <definedName name="Tot_Dir_Contract">[8]Setup!$C$207</definedName>
    <definedName name="Total_Interest" localSheetId="0">'[14]Other (01-03)'!#REF!</definedName>
    <definedName name="Total_Interest" localSheetId="1">'[14]Other (01-03)'!#REF!</definedName>
    <definedName name="Total_Interest">'[14]Other (01-03)'!#REF!</definedName>
    <definedName name="TRANS_SUBS" localSheetId="0">'[18]Transmission - Lines'!#REF!</definedName>
    <definedName name="TRANS_SUBS" localSheetId="1">'[18]Transmission - Lines'!#REF!</definedName>
    <definedName name="TRANS_SUBS">'[18]Transmission - Lines'!#REF!</definedName>
    <definedName name="Transport" localSheetId="0">[4]Current!#REF!</definedName>
    <definedName name="Transport" localSheetId="1">[4]Current!#REF!</definedName>
    <definedName name="Transport">[4]Current!#REF!</definedName>
    <definedName name="Transport1" localSheetId="0">[4]Current!#REF!</definedName>
    <definedName name="Transport1" localSheetId="1">[4]Current!#REF!</definedName>
    <definedName name="Transport1">[4]Current!#REF!</definedName>
    <definedName name="Transport2" localSheetId="0">[4]Current!#REF!</definedName>
    <definedName name="Transport2" localSheetId="1">[4]Current!#REF!</definedName>
    <definedName name="Transport2">[4]Current!#REF!</definedName>
    <definedName name="Transport3" localSheetId="0">[4]Current!#REF!</definedName>
    <definedName name="Transport3" localSheetId="1">[4]Current!#REF!</definedName>
    <definedName name="Transport3">[4]Current!#REF!</definedName>
    <definedName name="ttttt" localSheetId="0">'WP3 to Sch 16'!ttttt</definedName>
    <definedName name="ttttt" localSheetId="1">'WP3 to Sch 16 (backup)'!ttttt</definedName>
    <definedName name="ttttt">[0]!ttttt</definedName>
    <definedName name="u" localSheetId="0">'WP3 to Sch 16'!u</definedName>
    <definedName name="u" localSheetId="1">'WP3 to Sch 16 (backup)'!u</definedName>
    <definedName name="u">[0]!u</definedName>
    <definedName name="Value_Added_Base">'[7]Value Added'!$E$44:$AX$113</definedName>
    <definedName name="VARP2" localSheetId="0">#REF!</definedName>
    <definedName name="VARP2" localSheetId="1">#REF!</definedName>
    <definedName name="VARP2">#REF!</definedName>
    <definedName name="WorkersComp">[8]Setup!$D$75</definedName>
    <definedName name="wrn.Cash._.Forecast._.Monthly._.Update." localSheetId="0" hidden="1">{#N/A,#N/A,FALSE,"Edison";#N/A,#N/A,FALSE," EIX"}</definedName>
    <definedName name="wrn.Cash._.Forecast._.Monthly._.Update." localSheetId="1" hidden="1">{#N/A,#N/A,FALSE,"Edison";#N/A,#N/A,FALSE," EIX"}</definedName>
    <definedName name="wrn.Cash._.Forecast._.Monthly._.Update." hidden="1">{#N/A,#N/A,FALSE,"Edison";#N/A,#N/A,FALSE," EIX"}</definedName>
    <definedName name="x" localSheetId="0">'WP3 to Sch 16'!x</definedName>
    <definedName name="x" localSheetId="1">'WP3 to Sch 16 (backup)'!x</definedName>
    <definedName name="x">[0]!x</definedName>
    <definedName name="xxx" localSheetId="0">'WP3 to Sch 16'!xxx</definedName>
    <definedName name="xxx" localSheetId="1">'WP3 to Sch 16 (backup)'!xxx</definedName>
    <definedName name="xxx">[0]!xxx</definedName>
    <definedName name="y" localSheetId="0">'WP3 to Sch 16'!y</definedName>
    <definedName name="y" localSheetId="1">'WP3 to Sch 16 (backup)'!y</definedName>
    <definedName name="y">[0]!y</definedName>
    <definedName name="Z_2076675E_4290_47A8_9746_478C566E37E5_.wvu.FilterData" localSheetId="0" hidden="1">'WP3 to Sch 16'!$B$3:$O$62</definedName>
    <definedName name="Z_2076675E_4290_47A8_9746_478C566E37E5_.wvu.FilterData" localSheetId="1" hidden="1">'WP3 to Sch 16 (backup)'!$A$3:$O$91</definedName>
    <definedName name="Z_6B81D7D8_2600_4506_BD9F_9C440C5484A4_.wvu.Cols" localSheetId="1" hidden="1">'WP3 to Sch 16 (backup)'!$L:$O</definedName>
    <definedName name="Z_6B81D7D8_2600_4506_BD9F_9C440C5484A4_.wvu.FilterData" localSheetId="1" hidden="1">'WP3 to Sch 16 (backup)'!$A$3:$O$91</definedName>
    <definedName name="Z_6B81D7D8_2600_4506_BD9F_9C440C5484A4_.wvu.PrintArea" localSheetId="1" hidden="1">'WP3 to Sch 16 (backup)'!$B$2:$O$138</definedName>
    <definedName name="Z_6B81D7D8_2600_4506_BD9F_9C440C5484A4_.wvu.PrintTitles" localSheetId="1" hidden="1">'WP3 to Sch 16 (backup)'!$2:$4</definedName>
    <definedName name="Z_6B81D7D8_2600_4506_BD9F_9C440C5484A4_.wvu.Rows" localSheetId="1" hidden="1">'WP3 to Sch 16 (backup)'!$94:$138</definedName>
    <definedName name="Z_775DED58_7CC7_479D_863B_0C307AFF8D0C_.wvu.FilterData" localSheetId="0" hidden="1">'WP3 to Sch 16'!$B$3:$O$62</definedName>
    <definedName name="Z_775DED58_7CC7_479D_863B_0C307AFF8D0C_.wvu.FilterData" localSheetId="1" hidden="1">'WP3 to Sch 16 (backup)'!$A$3:$O$91</definedName>
    <definedName name="Z_85808321_DFCD_47D3_B3A3_251B6D2485F9_.wvu.Cols" localSheetId="1" hidden="1">'WP3 to Sch 16 (backup)'!$L:$O</definedName>
    <definedName name="Z_85808321_DFCD_47D3_B3A3_251B6D2485F9_.wvu.FilterData" localSheetId="1" hidden="1">'WP3 to Sch 16 (backup)'!$A$3:$O$91</definedName>
    <definedName name="Z_85808321_DFCD_47D3_B3A3_251B6D2485F9_.wvu.PrintArea" localSheetId="1" hidden="1">'WP3 to Sch 16 (backup)'!$B$2:$K$92</definedName>
    <definedName name="Z_85808321_DFCD_47D3_B3A3_251B6D2485F9_.wvu.PrintTitles" localSheetId="1" hidden="1">'WP3 to Sch 16 (backup)'!$2:$4</definedName>
    <definedName name="Z_85808321_DFCD_47D3_B3A3_251B6D2485F9_.wvu.Rows" localSheetId="1" hidden="1">'WP3 to Sch 16 (backup)'!$94:$138</definedName>
    <definedName name="Z_9DCD5491_6828_4829_B969_D06DDC6737F9_.wvu.Rows" hidden="1">'[19]Graph Data'!$A$6:$IV$7,'[19]Graph Data'!$A$14:$IV$17,'[19]Graph Data'!$A$19:$IV$30,'[19]Graph Data'!$A$32:$IV$40</definedName>
    <definedName name="Z_AB9F1D98_BF81_4CB0_8A45_92C44F32B51D_.wvu.FilterData" localSheetId="0" hidden="1">'WP3 to Sch 16'!$B$3:$O$62</definedName>
    <definedName name="Z_AB9F1D98_BF81_4CB0_8A45_92C44F32B51D_.wvu.FilterData" localSheetId="1" hidden="1">'WP3 to Sch 16 (backup)'!$A$3:$O$91</definedName>
    <definedName name="Z_ADFEDC25_2818_43FF_B9F1_C3F24DE605F6_.wvu.FilterData" localSheetId="0" hidden="1">'WP3 to Sch 16'!$B$3:$O$62</definedName>
    <definedName name="Z_ADFEDC25_2818_43FF_B9F1_C3F24DE605F6_.wvu.FilterData" localSheetId="1" hidden="1">'WP3 to Sch 16 (backup)'!$A$3:$O$91</definedName>
    <definedName name="Z_B6D26480_2225_4B43_9D4A_0F5D656347A0_.wvu.FilterData" localSheetId="0" hidden="1">'WP3 to Sch 16'!$A$3:$O$154</definedName>
    <definedName name="Z_C8F86881_AF82_4B92_ABDC_2F1F919D6AE5_.wvu.FilterData" localSheetId="0" hidden="1">'WP3 to Sch 16'!$B$3:$O$62</definedName>
    <definedName name="Z_C8F86881_AF82_4B92_ABDC_2F1F919D6AE5_.wvu.FilterData" localSheetId="1" hidden="1">'WP3 to Sch 16 (backup)'!$A$3:$O$91</definedName>
    <definedName name="Z_E019AF3A_DE22_4CEC_BCC3_F3C0BCDAFB81_.wvu.Cols" localSheetId="1" hidden="1">'WP3 to Sch 16 (backup)'!$L:$O</definedName>
    <definedName name="Z_E019AF3A_DE22_4CEC_BCC3_F3C0BCDAFB81_.wvu.FilterData" localSheetId="1" hidden="1">'WP3 to Sch 16 (backup)'!$A$3:$O$91</definedName>
    <definedName name="Z_E019AF3A_DE22_4CEC_BCC3_F3C0BCDAFB81_.wvu.PrintArea" localSheetId="1" hidden="1">'WP3 to Sch 16 (backup)'!$B$2:$K$92</definedName>
    <definedName name="Z_E019AF3A_DE22_4CEC_BCC3_F3C0BCDAFB81_.wvu.PrintTitles" localSheetId="1" hidden="1">'WP3 to Sch 16 (backup)'!$2:$4</definedName>
    <definedName name="Z_E019AF3A_DE22_4CEC_BCC3_F3C0BCDAFB81_.wvu.Rows" localSheetId="1" hidden="1">'WP3 to Sch 16 (backup)'!$94:$138</definedName>
    <definedName name="Z_F5FA3D77_5066_400E_9DD0_C08F76D08182_.wvu.Cols" localSheetId="1" hidden="1">'WP3 to Sch 16 (backup)'!$L:$O</definedName>
    <definedName name="Z_F5FA3D77_5066_400E_9DD0_C08F76D08182_.wvu.FilterData" localSheetId="1" hidden="1">'WP3 to Sch 16 (backup)'!$A$3:$O$91</definedName>
    <definedName name="Z_F5FA3D77_5066_400E_9DD0_C08F76D08182_.wvu.PrintArea" localSheetId="1" hidden="1">'WP3 to Sch 16 (backup)'!$B$2:$K$92</definedName>
    <definedName name="Z_F5FA3D77_5066_400E_9DD0_C08F76D08182_.wvu.PrintTitles" localSheetId="1" hidden="1">'WP3 to Sch 16 (backup)'!$2:$4</definedName>
    <definedName name="Z_F5FA3D77_5066_400E_9DD0_C08F76D08182_.wvu.Rows" localSheetId="1" hidden="1">'WP3 to Sch 16 (backup)'!$94:$138</definedName>
    <definedName name="Z_FAD84690_5E31_402B_977B_179650B3B53D_.wvu.Rows" hidden="1">'[19]Graph Data'!$A$6:$IV$7,'[19]Graph Data'!$A$14:$IV$17,'[19]Graph Data'!$A$19:$IV$30,'[19]Graph Data'!$A$32:$IV$40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J139" i="1"/>
  <c r="K139" i="1"/>
  <c r="L139" i="1"/>
  <c r="M139" i="1"/>
  <c r="N139" i="1"/>
  <c r="O139" i="1"/>
  <c r="H139" i="1"/>
  <c r="O137" i="1"/>
  <c r="K137" i="1"/>
  <c r="I95" i="1" l="1"/>
  <c r="J95" i="1"/>
  <c r="L95" i="1"/>
  <c r="M95" i="1"/>
  <c r="N95" i="1"/>
  <c r="H95" i="1"/>
  <c r="I54" i="1" l="1"/>
  <c r="J54" i="1"/>
  <c r="I18" i="1"/>
  <c r="J18" i="1"/>
  <c r="I11" i="1" l="1"/>
  <c r="J11" i="1"/>
  <c r="K68" i="1" l="1"/>
  <c r="I114" i="1"/>
  <c r="J114" i="1"/>
  <c r="H114" i="1"/>
  <c r="K113" i="1"/>
  <c r="K111" i="1"/>
  <c r="K112" i="1"/>
  <c r="I66" i="1"/>
  <c r="J66" i="1"/>
  <c r="H66" i="1"/>
  <c r="K65" i="1"/>
  <c r="N66" i="1"/>
  <c r="M66" i="1"/>
  <c r="K64" i="1"/>
  <c r="K45" i="1"/>
  <c r="K15" i="1"/>
  <c r="K66" i="1" l="1"/>
  <c r="N114" i="1"/>
  <c r="O112" i="1"/>
  <c r="M114" i="1"/>
  <c r="O68" i="1"/>
  <c r="K114" i="1"/>
  <c r="O111" i="1"/>
  <c r="O113" i="1"/>
  <c r="L114" i="1"/>
  <c r="O64" i="1"/>
  <c r="O65" i="1"/>
  <c r="L66" i="1"/>
  <c r="O45" i="1"/>
  <c r="O15" i="1"/>
  <c r="M11" i="1" l="1"/>
  <c r="N18" i="1"/>
  <c r="M18" i="1"/>
  <c r="N11" i="1"/>
  <c r="O114" i="1"/>
  <c r="O66" i="1"/>
  <c r="I117" i="1" l="1"/>
  <c r="J117" i="1"/>
  <c r="H117" i="1"/>
  <c r="K109" i="1"/>
  <c r="O109" i="1" l="1"/>
  <c r="K129" i="1"/>
  <c r="K128" i="1"/>
  <c r="I124" i="1"/>
  <c r="J124" i="1"/>
  <c r="I135" i="1"/>
  <c r="J135" i="1"/>
  <c r="K127" i="1"/>
  <c r="K132" i="1"/>
  <c r="K134" i="1"/>
  <c r="K75" i="1"/>
  <c r="N117" i="1"/>
  <c r="M117" i="1"/>
  <c r="L117" i="1"/>
  <c r="O100" i="1" l="1"/>
  <c r="O143" i="1"/>
  <c r="O98" i="1"/>
  <c r="O99" i="1"/>
  <c r="O102" i="1"/>
  <c r="O75" i="1"/>
  <c r="O145" i="1"/>
  <c r="O97" i="1"/>
  <c r="O101" i="1"/>
  <c r="O144" i="1"/>
  <c r="O128" i="1"/>
  <c r="O116" i="1"/>
  <c r="O117" i="1" s="1"/>
  <c r="O134" i="1"/>
  <c r="O132" i="1"/>
  <c r="O127" i="1"/>
  <c r="O138" i="1"/>
  <c r="N124" i="1"/>
  <c r="O141" i="1"/>
  <c r="O129" i="1"/>
  <c r="O123" i="1"/>
  <c r="M135" i="1"/>
  <c r="O121" i="1"/>
  <c r="L124" i="1"/>
  <c r="O131" i="1"/>
  <c r="M124" i="1"/>
  <c r="O130" i="1"/>
  <c r="L135" i="1"/>
  <c r="O133" i="1"/>
  <c r="O126" i="1"/>
  <c r="N135" i="1"/>
  <c r="O122" i="1"/>
  <c r="O135" i="1" l="1"/>
  <c r="O124" i="1"/>
  <c r="I89" i="1" l="1"/>
  <c r="J89" i="1"/>
  <c r="H89" i="1"/>
  <c r="K94" i="1"/>
  <c r="K93" i="1"/>
  <c r="K91" i="1"/>
  <c r="K88" i="1"/>
  <c r="K87" i="1"/>
  <c r="K86" i="1"/>
  <c r="K85" i="1"/>
  <c r="M89" i="1"/>
  <c r="L89" i="1"/>
  <c r="K84" i="1"/>
  <c r="K97" i="1"/>
  <c r="I103" i="1"/>
  <c r="J103" i="1"/>
  <c r="H103" i="1"/>
  <c r="K101" i="1"/>
  <c r="K100" i="1"/>
  <c r="K99" i="1"/>
  <c r="K98" i="1"/>
  <c r="K102" i="1"/>
  <c r="M103" i="1"/>
  <c r="K95" i="1" l="1"/>
  <c r="K89" i="1"/>
  <c r="O87" i="1"/>
  <c r="O88" i="1"/>
  <c r="K103" i="1"/>
  <c r="O94" i="1"/>
  <c r="N103" i="1"/>
  <c r="L103" i="1"/>
  <c r="O93" i="1"/>
  <c r="O86" i="1"/>
  <c r="O84" i="1"/>
  <c r="O85" i="1"/>
  <c r="N89" i="1"/>
  <c r="O91" i="1"/>
  <c r="O95" i="1" l="1"/>
  <c r="O89" i="1"/>
  <c r="L18" i="1" l="1"/>
  <c r="H18" i="1"/>
  <c r="K10" i="1"/>
  <c r="O10" i="1"/>
  <c r="H11" i="1"/>
  <c r="H60" i="1"/>
  <c r="H54" i="1"/>
  <c r="I42" i="1"/>
  <c r="L11" i="1" l="1"/>
  <c r="I27" i="1"/>
  <c r="I60" i="1"/>
  <c r="I33" i="1"/>
  <c r="J27" i="1"/>
  <c r="J33" i="1"/>
  <c r="J42" i="1"/>
  <c r="J60" i="1"/>
  <c r="I47" i="1"/>
  <c r="J47" i="1"/>
  <c r="I70" i="1" l="1"/>
  <c r="J70" i="1"/>
  <c r="H47" i="1"/>
  <c r="H33" i="1"/>
  <c r="L54" i="1" l="1"/>
  <c r="K37" i="1"/>
  <c r="L47" i="1"/>
  <c r="O37" i="1"/>
  <c r="K46" i="1"/>
  <c r="L33" i="1"/>
  <c r="K53" i="1"/>
  <c r="O46" i="1"/>
  <c r="K44" i="1"/>
  <c r="O44" i="1"/>
  <c r="O52" i="1"/>
  <c r="K29" i="1"/>
  <c r="K49" i="1"/>
  <c r="K51" i="1"/>
  <c r="K52" i="1"/>
  <c r="K36" i="1"/>
  <c r="O36" i="1"/>
  <c r="K50" i="1"/>
  <c r="O49" i="1"/>
  <c r="O50" i="1"/>
  <c r="O53" i="1"/>
  <c r="K31" i="1"/>
  <c r="M33" i="1"/>
  <c r="O31" i="1"/>
  <c r="N33" i="1"/>
  <c r="K32" i="1"/>
  <c r="M54" i="1" l="1"/>
  <c r="O51" i="1"/>
  <c r="O54" i="1" s="1"/>
  <c r="N54" i="1"/>
  <c r="K54" i="1"/>
  <c r="K33" i="1"/>
  <c r="O32" i="1"/>
  <c r="O33" i="1" s="1"/>
  <c r="K47" i="1"/>
  <c r="N47" i="1"/>
  <c r="O47" i="1"/>
  <c r="M47" i="1"/>
  <c r="O29" i="1"/>
  <c r="J132" i="2" l="1"/>
  <c r="J138" i="2" s="1"/>
  <c r="I132" i="2"/>
  <c r="I138" i="2" s="1"/>
  <c r="H132" i="2"/>
  <c r="H138" i="2" s="1"/>
  <c r="N130" i="2"/>
  <c r="M130" i="2"/>
  <c r="L130" i="2"/>
  <c r="K130" i="2"/>
  <c r="J130" i="2"/>
  <c r="I130" i="2"/>
  <c r="H130" i="2"/>
  <c r="O129" i="2"/>
  <c r="N129" i="2"/>
  <c r="M129" i="2"/>
  <c r="K129" i="2"/>
  <c r="O128" i="2"/>
  <c r="N128" i="2"/>
  <c r="M128" i="2"/>
  <c r="K128" i="2"/>
  <c r="O127" i="2"/>
  <c r="O130" i="2" s="1"/>
  <c r="N127" i="2"/>
  <c r="M127" i="2"/>
  <c r="K127" i="2"/>
  <c r="O125" i="2"/>
  <c r="N125" i="2"/>
  <c r="M125" i="2"/>
  <c r="K125" i="2"/>
  <c r="O124" i="2"/>
  <c r="N124" i="2"/>
  <c r="M124" i="2"/>
  <c r="K124" i="2"/>
  <c r="N122" i="2"/>
  <c r="M122" i="2"/>
  <c r="M132" i="2" s="1"/>
  <c r="L122" i="2"/>
  <c r="K122" i="2"/>
  <c r="J122" i="2"/>
  <c r="I122" i="2"/>
  <c r="H122" i="2"/>
  <c r="O121" i="2"/>
  <c r="N121" i="2"/>
  <c r="M121" i="2"/>
  <c r="K121" i="2"/>
  <c r="O120" i="2"/>
  <c r="N120" i="2"/>
  <c r="M120" i="2"/>
  <c r="K120" i="2"/>
  <c r="O119" i="2"/>
  <c r="N119" i="2"/>
  <c r="M119" i="2"/>
  <c r="K119" i="2"/>
  <c r="O118" i="2"/>
  <c r="O122" i="2" s="1"/>
  <c r="N118" i="2"/>
  <c r="M118" i="2"/>
  <c r="K118" i="2"/>
  <c r="N116" i="2"/>
  <c r="N132" i="2" s="1"/>
  <c r="M116" i="2"/>
  <c r="L116" i="2"/>
  <c r="L132" i="2" s="1"/>
  <c r="L138" i="2" s="1"/>
  <c r="K116" i="2"/>
  <c r="K132" i="2" s="1"/>
  <c r="K138" i="2" s="1"/>
  <c r="J116" i="2"/>
  <c r="I116" i="2"/>
  <c r="H116" i="2"/>
  <c r="O115" i="2"/>
  <c r="N115" i="2"/>
  <c r="M115" i="2"/>
  <c r="L115" i="2"/>
  <c r="K115" i="2"/>
  <c r="O114" i="2"/>
  <c r="N114" i="2"/>
  <c r="M114" i="2"/>
  <c r="L114" i="2"/>
  <c r="K114" i="2"/>
  <c r="O113" i="2"/>
  <c r="N113" i="2"/>
  <c r="M113" i="2"/>
  <c r="K113" i="2"/>
  <c r="O112" i="2"/>
  <c r="N112" i="2"/>
  <c r="M112" i="2"/>
  <c r="K112" i="2"/>
  <c r="O109" i="2"/>
  <c r="N109" i="2"/>
  <c r="M109" i="2"/>
  <c r="L109" i="2"/>
  <c r="K109" i="2"/>
  <c r="J109" i="2"/>
  <c r="I109" i="2"/>
  <c r="H109" i="2"/>
  <c r="O108" i="2"/>
  <c r="N108" i="2"/>
  <c r="M108" i="2"/>
  <c r="K108" i="2"/>
  <c r="N105" i="2"/>
  <c r="N138" i="2" s="1"/>
  <c r="M105" i="2"/>
  <c r="M138" i="2" s="1"/>
  <c r="L105" i="2"/>
  <c r="K105" i="2"/>
  <c r="J105" i="2"/>
  <c r="I105" i="2"/>
  <c r="H105" i="2"/>
  <c r="O104" i="2"/>
  <c r="N104" i="2"/>
  <c r="M104" i="2"/>
  <c r="L104" i="2"/>
  <c r="K104" i="2"/>
  <c r="O103" i="2"/>
  <c r="N103" i="2"/>
  <c r="M103" i="2"/>
  <c r="L103" i="2"/>
  <c r="K103" i="2"/>
  <c r="O102" i="2"/>
  <c r="N102" i="2"/>
  <c r="M102" i="2"/>
  <c r="L102" i="2"/>
  <c r="K102" i="2"/>
  <c r="O101" i="2"/>
  <c r="N101" i="2"/>
  <c r="M101" i="2"/>
  <c r="L101" i="2"/>
  <c r="K101" i="2"/>
  <c r="O100" i="2"/>
  <c r="N100" i="2"/>
  <c r="M100" i="2"/>
  <c r="L100" i="2"/>
  <c r="K100" i="2"/>
  <c r="O99" i="2"/>
  <c r="N99" i="2"/>
  <c r="M99" i="2"/>
  <c r="L99" i="2"/>
  <c r="K99" i="2"/>
  <c r="O98" i="2"/>
  <c r="N98" i="2"/>
  <c r="M98" i="2"/>
  <c r="L98" i="2"/>
  <c r="K98" i="2"/>
  <c r="O97" i="2"/>
  <c r="N97" i="2"/>
  <c r="M97" i="2"/>
  <c r="L97" i="2"/>
  <c r="K97" i="2"/>
  <c r="O96" i="2"/>
  <c r="N96" i="2"/>
  <c r="M96" i="2"/>
  <c r="L96" i="2"/>
  <c r="K96" i="2"/>
  <c r="O95" i="2"/>
  <c r="O105" i="2" s="1"/>
  <c r="N95" i="2"/>
  <c r="M95" i="2"/>
  <c r="L95" i="2"/>
  <c r="K95" i="2"/>
  <c r="I92" i="2"/>
  <c r="I134" i="2" s="1"/>
  <c r="I136" i="2" s="1"/>
  <c r="H92" i="2"/>
  <c r="O91" i="2"/>
  <c r="N91" i="2"/>
  <c r="M91" i="2"/>
  <c r="L91" i="2"/>
  <c r="K91" i="2"/>
  <c r="O90" i="2"/>
  <c r="N90" i="2"/>
  <c r="M90" i="2"/>
  <c r="L90" i="2"/>
  <c r="K90" i="2"/>
  <c r="O89" i="2"/>
  <c r="N89" i="2"/>
  <c r="M89" i="2"/>
  <c r="L89" i="2"/>
  <c r="K89" i="2"/>
  <c r="O88" i="2"/>
  <c r="N88" i="2"/>
  <c r="M88" i="2"/>
  <c r="L88" i="2"/>
  <c r="K88" i="2"/>
  <c r="N86" i="2"/>
  <c r="M86" i="2"/>
  <c r="L86" i="2"/>
  <c r="K86" i="2"/>
  <c r="J86" i="2"/>
  <c r="I86" i="2"/>
  <c r="H86" i="2"/>
  <c r="O85" i="2"/>
  <c r="O86" i="2" s="1"/>
  <c r="N85" i="2"/>
  <c r="M85" i="2"/>
  <c r="L85" i="2"/>
  <c r="K85" i="2"/>
  <c r="O84" i="2"/>
  <c r="N84" i="2"/>
  <c r="M84" i="2"/>
  <c r="L84" i="2"/>
  <c r="K84" i="2"/>
  <c r="O82" i="2"/>
  <c r="N82" i="2"/>
  <c r="M82" i="2"/>
  <c r="L82" i="2"/>
  <c r="K82" i="2"/>
  <c r="N80" i="2"/>
  <c r="J80" i="2"/>
  <c r="J92" i="2" s="1"/>
  <c r="I80" i="2"/>
  <c r="H80" i="2"/>
  <c r="O79" i="2"/>
  <c r="N79" i="2"/>
  <c r="M79" i="2"/>
  <c r="L79" i="2"/>
  <c r="K79" i="2"/>
  <c r="O78" i="2"/>
  <c r="O80" i="2" s="1"/>
  <c r="N78" i="2"/>
  <c r="M78" i="2"/>
  <c r="M80" i="2" s="1"/>
  <c r="L78" i="2"/>
  <c r="L80" i="2" s="1"/>
  <c r="K78" i="2"/>
  <c r="K80" i="2" s="1"/>
  <c r="J78" i="2"/>
  <c r="I78" i="2"/>
  <c r="H78" i="2"/>
  <c r="O76" i="2"/>
  <c r="N76" i="2"/>
  <c r="M76" i="2"/>
  <c r="L76" i="2"/>
  <c r="K76" i="2"/>
  <c r="O75" i="2"/>
  <c r="N75" i="2"/>
  <c r="M75" i="2"/>
  <c r="L75" i="2"/>
  <c r="K75" i="2"/>
  <c r="O74" i="2"/>
  <c r="N74" i="2"/>
  <c r="M74" i="2"/>
  <c r="L74" i="2"/>
  <c r="K74" i="2"/>
  <c r="N72" i="2"/>
  <c r="M72" i="2"/>
  <c r="L72" i="2"/>
  <c r="K72" i="2"/>
  <c r="J72" i="2"/>
  <c r="I72" i="2"/>
  <c r="H72" i="2"/>
  <c r="O71" i="2"/>
  <c r="N71" i="2"/>
  <c r="M71" i="2"/>
  <c r="L71" i="2"/>
  <c r="K71" i="2"/>
  <c r="O70" i="2"/>
  <c r="O72" i="2" s="1"/>
  <c r="N70" i="2"/>
  <c r="M70" i="2"/>
  <c r="L70" i="2"/>
  <c r="K70" i="2"/>
  <c r="O69" i="2"/>
  <c r="N69" i="2"/>
  <c r="M69" i="2"/>
  <c r="L69" i="2"/>
  <c r="K69" i="2"/>
  <c r="O68" i="2"/>
  <c r="N68" i="2"/>
  <c r="M68" i="2"/>
  <c r="L68" i="2"/>
  <c r="K68" i="2"/>
  <c r="N66" i="2"/>
  <c r="M66" i="2"/>
  <c r="L66" i="2"/>
  <c r="K66" i="2"/>
  <c r="J66" i="2"/>
  <c r="I66" i="2"/>
  <c r="H66" i="2"/>
  <c r="O65" i="2"/>
  <c r="N65" i="2"/>
  <c r="M65" i="2"/>
  <c r="L65" i="2"/>
  <c r="K65" i="2"/>
  <c r="O64" i="2"/>
  <c r="O66" i="2" s="1"/>
  <c r="N64" i="2"/>
  <c r="M64" i="2"/>
  <c r="L64" i="2"/>
  <c r="K64" i="2"/>
  <c r="O62" i="2"/>
  <c r="N62" i="2"/>
  <c r="M62" i="2"/>
  <c r="L62" i="2"/>
  <c r="K62" i="2"/>
  <c r="N60" i="2"/>
  <c r="M60" i="2"/>
  <c r="L60" i="2"/>
  <c r="K60" i="2"/>
  <c r="J60" i="2"/>
  <c r="I60" i="2"/>
  <c r="H60" i="2"/>
  <c r="O59" i="2"/>
  <c r="N59" i="2"/>
  <c r="M59" i="2"/>
  <c r="L59" i="2"/>
  <c r="K59" i="2"/>
  <c r="O58" i="2"/>
  <c r="N58" i="2"/>
  <c r="M58" i="2"/>
  <c r="L58" i="2"/>
  <c r="K58" i="2"/>
  <c r="O57" i="2"/>
  <c r="N57" i="2"/>
  <c r="M57" i="2"/>
  <c r="L57" i="2"/>
  <c r="K57" i="2"/>
  <c r="O56" i="2"/>
  <c r="N56" i="2"/>
  <c r="M56" i="2"/>
  <c r="L56" i="2"/>
  <c r="K56" i="2"/>
  <c r="O55" i="2"/>
  <c r="N55" i="2"/>
  <c r="M55" i="2"/>
  <c r="L55" i="2"/>
  <c r="K55" i="2"/>
  <c r="O54" i="2"/>
  <c r="O60" i="2" s="1"/>
  <c r="N54" i="2"/>
  <c r="M54" i="2"/>
  <c r="L54" i="2"/>
  <c r="K54" i="2"/>
  <c r="N52" i="2"/>
  <c r="M52" i="2"/>
  <c r="L52" i="2"/>
  <c r="K52" i="2"/>
  <c r="J52" i="2"/>
  <c r="I52" i="2"/>
  <c r="H52" i="2"/>
  <c r="O51" i="2"/>
  <c r="N51" i="2"/>
  <c r="M51" i="2"/>
  <c r="L51" i="2"/>
  <c r="K51" i="2"/>
  <c r="O50" i="2"/>
  <c r="N50" i="2"/>
  <c r="M50" i="2"/>
  <c r="L50" i="2"/>
  <c r="K50" i="2"/>
  <c r="O49" i="2"/>
  <c r="N49" i="2"/>
  <c r="M49" i="2"/>
  <c r="L49" i="2"/>
  <c r="K49" i="2"/>
  <c r="O48" i="2"/>
  <c r="N48" i="2"/>
  <c r="M48" i="2"/>
  <c r="L48" i="2"/>
  <c r="K48" i="2"/>
  <c r="O47" i="2"/>
  <c r="O52" i="2" s="1"/>
  <c r="N47" i="2"/>
  <c r="M47" i="2"/>
  <c r="L47" i="2"/>
  <c r="K47" i="2"/>
  <c r="O46" i="2"/>
  <c r="N46" i="2"/>
  <c r="M46" i="2"/>
  <c r="L46" i="2"/>
  <c r="K46" i="2"/>
  <c r="N44" i="2"/>
  <c r="M44" i="2"/>
  <c r="L44" i="2"/>
  <c r="K44" i="2"/>
  <c r="J44" i="2"/>
  <c r="I44" i="2"/>
  <c r="H44" i="2"/>
  <c r="O43" i="2"/>
  <c r="N43" i="2"/>
  <c r="M43" i="2"/>
  <c r="L43" i="2"/>
  <c r="K43" i="2"/>
  <c r="O42" i="2"/>
  <c r="O44" i="2" s="1"/>
  <c r="N42" i="2"/>
  <c r="M42" i="2"/>
  <c r="L42" i="2"/>
  <c r="K42" i="2"/>
  <c r="N40" i="2"/>
  <c r="M40" i="2"/>
  <c r="L40" i="2"/>
  <c r="K40" i="2"/>
  <c r="K92" i="2" s="1"/>
  <c r="J40" i="2"/>
  <c r="I40" i="2"/>
  <c r="H40" i="2"/>
  <c r="O39" i="2"/>
  <c r="O40" i="2" s="1"/>
  <c r="N39" i="2"/>
  <c r="M39" i="2"/>
  <c r="L39" i="2"/>
  <c r="K39" i="2"/>
  <c r="O38" i="2"/>
  <c r="N38" i="2"/>
  <c r="M38" i="2"/>
  <c r="L38" i="2"/>
  <c r="K38" i="2"/>
  <c r="O37" i="2"/>
  <c r="N37" i="2"/>
  <c r="M37" i="2"/>
  <c r="L37" i="2"/>
  <c r="K37" i="2"/>
  <c r="O36" i="2"/>
  <c r="N36" i="2"/>
  <c r="M36" i="2"/>
  <c r="L36" i="2"/>
  <c r="K36" i="2"/>
  <c r="O33" i="2"/>
  <c r="N33" i="2"/>
  <c r="M33" i="2"/>
  <c r="L33" i="2"/>
  <c r="K33" i="2"/>
  <c r="N31" i="2"/>
  <c r="N92" i="2" s="1"/>
  <c r="M31" i="2"/>
  <c r="L31" i="2"/>
  <c r="K31" i="2"/>
  <c r="J31" i="2"/>
  <c r="I31" i="2"/>
  <c r="H31" i="2"/>
  <c r="O30" i="2"/>
  <c r="O31" i="2" s="1"/>
  <c r="N30" i="2"/>
  <c r="M30" i="2"/>
  <c r="L30" i="2"/>
  <c r="K30" i="2"/>
  <c r="O29" i="2"/>
  <c r="N29" i="2"/>
  <c r="M29" i="2"/>
  <c r="L29" i="2"/>
  <c r="K29" i="2"/>
  <c r="N26" i="2"/>
  <c r="M26" i="2"/>
  <c r="L26" i="2"/>
  <c r="K26" i="2"/>
  <c r="J26" i="2"/>
  <c r="I26" i="2"/>
  <c r="H26" i="2"/>
  <c r="O25" i="2"/>
  <c r="N25" i="2"/>
  <c r="M25" i="2"/>
  <c r="L25" i="2"/>
  <c r="K25" i="2"/>
  <c r="O24" i="2"/>
  <c r="N24" i="2"/>
  <c r="M24" i="2"/>
  <c r="L24" i="2"/>
  <c r="K24" i="2"/>
  <c r="O23" i="2"/>
  <c r="N23" i="2"/>
  <c r="M23" i="2"/>
  <c r="L23" i="2"/>
  <c r="K23" i="2"/>
  <c r="O22" i="2"/>
  <c r="N22" i="2"/>
  <c r="M22" i="2"/>
  <c r="L22" i="2"/>
  <c r="K22" i="2"/>
  <c r="O21" i="2"/>
  <c r="O26" i="2" s="1"/>
  <c r="N21" i="2"/>
  <c r="M21" i="2"/>
  <c r="L21" i="2"/>
  <c r="K21" i="2"/>
  <c r="M18" i="2"/>
  <c r="L18" i="2"/>
  <c r="K18" i="2"/>
  <c r="K134" i="2" s="1"/>
  <c r="K136" i="2" s="1"/>
  <c r="J18" i="2"/>
  <c r="J134" i="2" s="1"/>
  <c r="J136" i="2" s="1"/>
  <c r="I18" i="2"/>
  <c r="H18" i="2"/>
  <c r="H134" i="2" s="1"/>
  <c r="O16" i="2"/>
  <c r="N16" i="2"/>
  <c r="M16" i="2"/>
  <c r="L16" i="2"/>
  <c r="K16" i="2"/>
  <c r="O15" i="2"/>
  <c r="N15" i="2"/>
  <c r="M15" i="2"/>
  <c r="L15" i="2"/>
  <c r="K15" i="2"/>
  <c r="O14" i="2"/>
  <c r="N14" i="2"/>
  <c r="M14" i="2"/>
  <c r="L14" i="2"/>
  <c r="K14" i="2"/>
  <c r="N12" i="2"/>
  <c r="M12" i="2"/>
  <c r="L12" i="2"/>
  <c r="K12" i="2"/>
  <c r="J12" i="2"/>
  <c r="I12" i="2"/>
  <c r="H12" i="2"/>
  <c r="O11" i="2"/>
  <c r="N11" i="2"/>
  <c r="M11" i="2"/>
  <c r="L11" i="2"/>
  <c r="K11" i="2"/>
  <c r="O10" i="2"/>
  <c r="O12" i="2" s="1"/>
  <c r="N10" i="2"/>
  <c r="M10" i="2"/>
  <c r="L10" i="2"/>
  <c r="K10" i="2"/>
  <c r="O9" i="2"/>
  <c r="N9" i="2"/>
  <c r="M9" i="2"/>
  <c r="L9" i="2"/>
  <c r="K9" i="2"/>
  <c r="H136" i="2" l="1"/>
  <c r="L134" i="2"/>
  <c r="L136" i="2" s="1"/>
  <c r="L92" i="2"/>
  <c r="O92" i="2"/>
  <c r="M92" i="2"/>
  <c r="M134" i="2" s="1"/>
  <c r="M136" i="2" s="1"/>
  <c r="O18" i="2"/>
  <c r="O116" i="2"/>
  <c r="O132" i="2" s="1"/>
  <c r="N18" i="2"/>
  <c r="N134" i="2" s="1"/>
  <c r="N136" i="2" s="1"/>
  <c r="K62" i="1"/>
  <c r="O138" i="2" l="1"/>
  <c r="O134" i="2"/>
  <c r="O136" i="2" s="1"/>
  <c r="O62" i="1"/>
  <c r="O76" i="1" l="1"/>
  <c r="O80" i="1"/>
  <c r="O103" i="1"/>
  <c r="O77" i="1"/>
  <c r="O81" i="1"/>
  <c r="O74" i="1"/>
  <c r="O79" i="1"/>
  <c r="O78" i="1"/>
  <c r="O82" i="1"/>
  <c r="K35" i="1" l="1"/>
  <c r="H42" i="1"/>
  <c r="K41" i="1"/>
  <c r="K40" i="1"/>
  <c r="H27" i="1"/>
  <c r="H70" i="1" l="1"/>
  <c r="O41" i="1"/>
  <c r="O40" i="1"/>
  <c r="K17" i="1" l="1"/>
  <c r="K16" i="1"/>
  <c r="K77" i="1"/>
  <c r="K18" i="1" l="1"/>
  <c r="O17" i="1"/>
  <c r="O16" i="1"/>
  <c r="H124" i="1"/>
  <c r="K123" i="1"/>
  <c r="O18" i="1" l="1"/>
  <c r="K131" i="1"/>
  <c r="K82" i="1" l="1"/>
  <c r="N146" i="1" l="1"/>
  <c r="M146" i="1"/>
  <c r="L146" i="1"/>
  <c r="J146" i="1"/>
  <c r="I146" i="1"/>
  <c r="H146" i="1"/>
  <c r="K145" i="1"/>
  <c r="K144" i="1"/>
  <c r="K143" i="1"/>
  <c r="K141" i="1"/>
  <c r="K138" i="1"/>
  <c r="H135" i="1"/>
  <c r="K133" i="1"/>
  <c r="K130" i="1"/>
  <c r="K126" i="1"/>
  <c r="K122" i="1"/>
  <c r="K121" i="1"/>
  <c r="K116" i="1"/>
  <c r="K117" i="1" s="1"/>
  <c r="N105" i="1"/>
  <c r="M105" i="1"/>
  <c r="L105" i="1"/>
  <c r="J105" i="1"/>
  <c r="I105" i="1"/>
  <c r="H105" i="1"/>
  <c r="K81" i="1"/>
  <c r="K80" i="1"/>
  <c r="K79" i="1"/>
  <c r="K78" i="1"/>
  <c r="K76" i="1"/>
  <c r="K74" i="1"/>
  <c r="N42" i="1"/>
  <c r="M42" i="1"/>
  <c r="K135" i="1" l="1"/>
  <c r="K124" i="1"/>
  <c r="M27" i="1"/>
  <c r="N27" i="1"/>
  <c r="N148" i="1"/>
  <c r="N154" i="1" s="1"/>
  <c r="J148" i="1"/>
  <c r="J154" i="1" s="1"/>
  <c r="M148" i="1"/>
  <c r="M154" i="1" s="1"/>
  <c r="H148" i="1"/>
  <c r="H154" i="1" s="1"/>
  <c r="I148" i="1"/>
  <c r="I154" i="1" s="1"/>
  <c r="N60" i="1"/>
  <c r="L148" i="1"/>
  <c r="L154" i="1" s="1"/>
  <c r="M60" i="1"/>
  <c r="K105" i="1"/>
  <c r="O146" i="1"/>
  <c r="O105" i="1"/>
  <c r="K146" i="1"/>
  <c r="N70" i="1" l="1"/>
  <c r="M70" i="1"/>
  <c r="J150" i="1"/>
  <c r="J152" i="1" s="1"/>
  <c r="I150" i="1"/>
  <c r="I152" i="1" s="1"/>
  <c r="O148" i="1"/>
  <c r="O154" i="1" s="1"/>
  <c r="K148" i="1"/>
  <c r="K154" i="1" s="1"/>
  <c r="N150" i="1" l="1"/>
  <c r="N152" i="1" s="1"/>
  <c r="M150" i="1"/>
  <c r="M152" i="1" s="1"/>
  <c r="O35" i="1"/>
  <c r="O58" i="1" l="1"/>
  <c r="K58" i="1"/>
  <c r="O57" i="1"/>
  <c r="K57" i="1"/>
  <c r="O56" i="1"/>
  <c r="K56" i="1"/>
  <c r="O22" i="1"/>
  <c r="K22" i="1"/>
  <c r="O26" i="1"/>
  <c r="K26" i="1"/>
  <c r="K9" i="1"/>
  <c r="K11" i="1" s="1"/>
  <c r="O9" i="1"/>
  <c r="O11" i="1" s="1"/>
  <c r="O59" i="1"/>
  <c r="K59" i="1"/>
  <c r="K39" i="1"/>
  <c r="K42" i="1" s="1"/>
  <c r="O23" i="1"/>
  <c r="K23" i="1"/>
  <c r="K25" i="1"/>
  <c r="O25" i="1"/>
  <c r="K27" i="1" l="1"/>
  <c r="O27" i="1"/>
  <c r="L27" i="1"/>
  <c r="O39" i="1"/>
  <c r="L42" i="1"/>
  <c r="L60" i="1"/>
  <c r="O60" i="1"/>
  <c r="K60" i="1"/>
  <c r="K70" i="1" l="1"/>
  <c r="L70" i="1"/>
  <c r="O42" i="1"/>
  <c r="O70" i="1" s="1"/>
  <c r="H150" i="1"/>
  <c r="H152" i="1" s="1"/>
  <c r="K150" i="1" l="1"/>
  <c r="K152" i="1" s="1"/>
  <c r="L150" i="1"/>
  <c r="L152" i="1" s="1"/>
  <c r="O150" i="1"/>
  <c r="O152" i="1" s="1"/>
</calcChain>
</file>

<file path=xl/sharedStrings.xml><?xml version="1.0" encoding="utf-8"?>
<sst xmlns="http://schemas.openxmlformats.org/spreadsheetml/2006/main" count="676" uniqueCount="329">
  <si>
    <t>Project Total (ISO &amp; non-ISO)</t>
  </si>
  <si>
    <t>ISO Portion</t>
  </si>
  <si>
    <t>PIN</t>
  </si>
  <si>
    <t>Project Title</t>
  </si>
  <si>
    <t>Order #</t>
  </si>
  <si>
    <t>High/Low Voltage</t>
  </si>
  <si>
    <t>OD</t>
  </si>
  <si>
    <t>Prior</t>
  </si>
  <si>
    <t>Total</t>
  </si>
  <si>
    <t xml:space="preserve">Non-Incentive Transmission Projects includes Direct Installation and Removal Expenditures </t>
  </si>
  <si>
    <t>Other Transmission</t>
  </si>
  <si>
    <t>Low</t>
  </si>
  <si>
    <t>High</t>
  </si>
  <si>
    <t xml:space="preserve">Devers: Upgrade the Devers RTU </t>
  </si>
  <si>
    <t>Vista Sub: Upgrade line protection at the Devers #1 220kV T/L position.</t>
  </si>
  <si>
    <t>El Casco Sub: Install one SEL-2407 satellite synchronized clock and two N60 relays</t>
  </si>
  <si>
    <t>Total CPV Sentinel Project - Sentinel-Devers 220kV</t>
  </si>
  <si>
    <t>Total Other Transmission</t>
  </si>
  <si>
    <t>TSP Projects</t>
  </si>
  <si>
    <t>Pardee Sub:  Install new double breaker 220 kV CB's in position 11 to terminate bank leads</t>
  </si>
  <si>
    <t>Total TSP Projects</t>
  </si>
  <si>
    <t>Transmission Project Reliability</t>
  </si>
  <si>
    <t>Blanket Specifics</t>
  </si>
  <si>
    <t>N of Magunden : Install a 2nd set of Bushing Current Transformer's on 220kV CB #1 on position 1</t>
  </si>
  <si>
    <t xml:space="preserve">Vestal - Install a second set of BCT’s on 220kV CB’s #1 and 2 on position 1 </t>
  </si>
  <si>
    <t>Total North of Magunden Redundant Bushing Current Transformer (BCT) Upgrades</t>
  </si>
  <si>
    <t>Mirage Sub: PHASE 2 - Replace two (2) 2000A 220kV CB's at positions 2S and 3S</t>
  </si>
  <si>
    <t>Devers-Mirage #1 230kV T/L: Build 15 mil (Path 42) Double Circuit 220kV T/L</t>
  </si>
  <si>
    <t>Devers Sub: PHASE 1 - Install relays, meters and logic controllers as necessary for IID's new SPS</t>
  </si>
  <si>
    <t>Mirage Sub: PHASE 1 - Install relays, meters and logic controllers as necessary for IID's new SPS</t>
  </si>
  <si>
    <t>Total Path 42 and Devers-Mirage 230kV Upgrades</t>
  </si>
  <si>
    <t>Eldorado: Install (1) 500 kV Switchyard Operating Bus extension, (8) bus dead-end structures, (48) bus dead-end insulator assemblies.</t>
  </si>
  <si>
    <t>Eldorado: Install (2) 500 kV CBs, (3) 500 kV gang operated disconnects and other associated equipment to terminate the 3 AA bank to the number 3 position on the Eldorado 500 kV bus</t>
  </si>
  <si>
    <t>Total Eldorado AA Bank</t>
  </si>
  <si>
    <t>Total New 220kV Primm Substation - Network Upgrade</t>
  </si>
  <si>
    <t>Villa Park: Equip the 230 KV A-Bank positions (no. 1 &amp; 2) with circuit breakers</t>
  </si>
  <si>
    <t>Total Transmission Project Reliability</t>
  </si>
  <si>
    <t>Infrastructure Replacement</t>
  </si>
  <si>
    <t>Replace Bulk Power Circuit Breakers</t>
  </si>
  <si>
    <t>On-line Dissolved Gas Analysis of Bulk Power Transformer Banks</t>
  </si>
  <si>
    <t xml:space="preserve">Bulk Power 500kV Line Relay Replacement </t>
  </si>
  <si>
    <t>Substation Transformer Bank Replacement Program (AA-Bank &amp; A-Bank)</t>
  </si>
  <si>
    <t>Total Infrastructure Replacement</t>
  </si>
  <si>
    <t>Grid Applications</t>
  </si>
  <si>
    <t>06446</t>
  </si>
  <si>
    <t>Phasor Measurement System Installations</t>
  </si>
  <si>
    <t>Total Grid Apps</t>
  </si>
  <si>
    <t>PWRD Blankets</t>
  </si>
  <si>
    <t>03363</t>
  </si>
  <si>
    <t>Substation Equipment Additions &amp; Replacements</t>
  </si>
  <si>
    <t>03364</t>
  </si>
  <si>
    <t>Transmission Breakdown Maintenance Planned</t>
  </si>
  <si>
    <t>Transmission Breakdown Maintenance Unplanned</t>
  </si>
  <si>
    <t>Transmission Equipment Additions &amp; Replacements</t>
  </si>
  <si>
    <t>Transmission Line Rating Remediation</t>
  </si>
  <si>
    <t>Critical Infrastructure Spare</t>
  </si>
  <si>
    <t>03367</t>
  </si>
  <si>
    <t>Transmission Claim</t>
  </si>
  <si>
    <t>Transmission Storm &amp; Claims</t>
  </si>
  <si>
    <t>Total PWRD Blankets</t>
  </si>
  <si>
    <t>Total Non-Incentive Transmission Projects</t>
  </si>
  <si>
    <t>Eldorado-Install fire mitigation for 4AA</t>
  </si>
  <si>
    <t>Devers:  Equip the 230 KV A-Bank positions (3 &amp; 4) with circuit breakers</t>
  </si>
  <si>
    <t>Total Serrano 500/220 (T) and Valley Bulk 500/115 (T)</t>
  </si>
  <si>
    <t>Lugo Sub: Perform Protection upgrade</t>
  </si>
  <si>
    <t>Kramer Sub: Perform Protection upgrade</t>
  </si>
  <si>
    <t>Kramer-Lugo lines: Loop into Victor Sub</t>
  </si>
  <si>
    <t>Ivanpah Sub: Install a dedicated 220 kV double-breaker line position on a breaker-and-a-half configuration</t>
  </si>
  <si>
    <t>Del Sur: Install equipment for network upgrade</t>
  </si>
  <si>
    <t>Eldorado-Lugo: Rotate the A and C phases of the transmission line conductors</t>
  </si>
  <si>
    <t>Non-Bulk Relay Replacement Program ("SRRP")</t>
  </si>
  <si>
    <t>07681</t>
  </si>
  <si>
    <t>NERC/CIP-14 (Physical Security)</t>
  </si>
  <si>
    <t>Substation Claim</t>
  </si>
  <si>
    <t>Substation Planned Maintenance Replacements</t>
  </si>
  <si>
    <t>Transmission Storm</t>
  </si>
  <si>
    <t>Substation Unplanned Maintenance Replacements</t>
  </si>
  <si>
    <t>Facilities- Operational</t>
  </si>
  <si>
    <t>Transmission Pole Replacement</t>
  </si>
  <si>
    <t>Pole Remediation Transmission</t>
  </si>
  <si>
    <t xml:space="preserve"> </t>
  </si>
  <si>
    <t>Total Victor Loop-In Project</t>
  </si>
  <si>
    <t>Substation Equipment Additions &amp; Betterment</t>
  </si>
  <si>
    <t>Antelope (NU): Equip 1 220kV CB position</t>
  </si>
  <si>
    <t>Ivanpah Sub (NU): Update the GE-N60 RAS relay settings at Ivanpah sub to receive new breaker status points from the customer's N60 relays. Install a total of three (3) new test switches on existing RAS relay racks Z57, Z59 and Z61 (one test switch per rack). Install a total of three (3) new cables from the N60 relay racks to the existing PLC (one cable per N60 rack). Wire a total of six (6) outputs from the N60 RAS relays to inputs on the PLC. Update PLC and HMI to receive new breaker status points and display them on the HMI. Update Elementary, Wiring, Logic and Point List prints at Ivanpah substation to reflect all changes.</t>
  </si>
  <si>
    <t>Big Creek 3: Build Mechanical Electrical Equipment Room (MEER) Building</t>
  </si>
  <si>
    <t>Power Systems Control (PSC) (POS NU) Eldorado RTU</t>
  </si>
  <si>
    <t>Victor Sub: Upgrade protection and install 4 SEL-351 relays</t>
  </si>
  <si>
    <t>Loop Kramer-Lugo 230 kV #1 &amp; #2 lines into Victor substation</t>
  </si>
  <si>
    <t>Eldorado-Ivanpah #1 (NU): Loop into Primm</t>
  </si>
  <si>
    <t>REMOVE equipment associated with the Valley Direct Load Trip (VDLT) RAS at Serrano Sub</t>
  </si>
  <si>
    <t>REMOVE equipment associated with the VDLT Remedial Action Scheme (RAS) at Valley Sub</t>
  </si>
  <si>
    <t>Whirlwind (Plan of Service): Equip one 220 kV position to terminate the Teddy-Whirlwind 220kV T/L</t>
  </si>
  <si>
    <t>Primm (Plan of Service Network Upgrade (POS NU)): New 220kV substation</t>
  </si>
  <si>
    <t>CET-ET-IR-CB-421100</t>
  </si>
  <si>
    <t>CET-ET-IR-ME-475600</t>
  </si>
  <si>
    <t>CET-ET-IR-ME-619700</t>
  </si>
  <si>
    <t>CET-ET-IR-ME-768102</t>
  </si>
  <si>
    <t>CET-ET-IR-RP-434301</t>
  </si>
  <si>
    <t>CET-ET-IR-RP-508900</t>
  </si>
  <si>
    <t>CET-ET-IR-TB-521001</t>
  </si>
  <si>
    <t>CET-PD-IR-SP-SUBSNW</t>
  </si>
  <si>
    <t>CET-PD-BM-SU-SUBSNW</t>
  </si>
  <si>
    <t>CET-PD-OT-FO-FACOPE</t>
  </si>
  <si>
    <t>Substation - Storm</t>
  </si>
  <si>
    <t>CET-PD-ST-SS-SUBSNW</t>
  </si>
  <si>
    <t>Total Forecast Expenditures (Closing by December 2017)</t>
  </si>
  <si>
    <t>Total Forecast Blanket Expenditures (Closing by December 2017)</t>
  </si>
  <si>
    <t>CET-PD-IR-TR-TREAST</t>
  </si>
  <si>
    <t>CET-PD-IR-TP-TREAST</t>
  </si>
  <si>
    <t>CET-PD-CI-CI-CRINSP</t>
  </si>
  <si>
    <t>CET-PD-IR-PT-TREAST</t>
  </si>
  <si>
    <t>CET-ET-GA-EM-644600</t>
  </si>
  <si>
    <t>CET-PD-OT-PJ-TRSJAC</t>
  </si>
  <si>
    <t>CET-PD-ST-TS-TREAST</t>
  </si>
  <si>
    <t>CET-PD-CL-SC-SUBSNW</t>
  </si>
  <si>
    <t>CET-PD-CL-TC-TREAST</t>
  </si>
  <si>
    <t>CET-PD-BM-TU-TREAST</t>
  </si>
  <si>
    <t>CET-OT-OT-ME-313800</t>
  </si>
  <si>
    <t>03138</t>
  </si>
  <si>
    <t>Miscellaneous Equipment</t>
  </si>
  <si>
    <t>LADWP DC electrode replacement</t>
  </si>
  <si>
    <t>CET-OT-OT-ME-313802</t>
  </si>
  <si>
    <t>CET-ET-LG-TS-610705</t>
  </si>
  <si>
    <t>C-WBS</t>
  </si>
  <si>
    <t>CET-ET-LG-TS-682400</t>
  </si>
  <si>
    <t>CET-ET-LG-TS-667000</t>
  </si>
  <si>
    <t>CET-ET-LG-TS-626302</t>
  </si>
  <si>
    <t>CET-ET-LG-TS-711300</t>
  </si>
  <si>
    <t>CET-ET-IR-ME-768101</t>
  </si>
  <si>
    <t>CET-ET-TP-RL-641502</t>
  </si>
  <si>
    <t>CET-ET-TP-RL-641503</t>
  </si>
  <si>
    <t>CET-ET-TP-RL-641504</t>
  </si>
  <si>
    <t>CET-ET-TP-RL-641500</t>
  </si>
  <si>
    <t>CET-ET-TP-RL-641501</t>
  </si>
  <si>
    <t>CET-ET-TP-RL-641505</t>
  </si>
  <si>
    <t>CET-ET-TP-RL-495601</t>
  </si>
  <si>
    <t>CET-ET-TP-RL-495603</t>
  </si>
  <si>
    <t>CET-ET-TP-RL-495606</t>
  </si>
  <si>
    <t>CET-RP-TP-RL-495600</t>
  </si>
  <si>
    <t>Total San Joaquin Cross Valley Rector Loop (SJXVL)</t>
  </si>
  <si>
    <t>CET-ET-TP-RL-764500</t>
  </si>
  <si>
    <t>CET-ET-TP-RL-764501</t>
  </si>
  <si>
    <t>CET-ET-TP-RL-764502</t>
  </si>
  <si>
    <t>CET-ET-TP-RL-764503</t>
  </si>
  <si>
    <t>CET-ET-TP-RL-746000</t>
  </si>
  <si>
    <t>CET-ET-TP-RL-746001</t>
  </si>
  <si>
    <t>07460</t>
  </si>
  <si>
    <t>CET-ET-TP-RL-751800</t>
  </si>
  <si>
    <t>CET-ET-TP-RL-615405</t>
  </si>
  <si>
    <t>CET-ET-TP-RL-615409</t>
  </si>
  <si>
    <t>CET-ET-TP-RL-755600</t>
  </si>
  <si>
    <t>CET-ET-TP-RN-724802</t>
  </si>
  <si>
    <t>CET-ET-TP-RN-724800</t>
  </si>
  <si>
    <t>CET-ET-TP-RN-724801</t>
  </si>
  <si>
    <t>CET-ET-TP-RN-724803</t>
  </si>
  <si>
    <t>CET-ET-TP-RL-724100</t>
  </si>
  <si>
    <t>CET-ET-TP-RN-724804</t>
  </si>
  <si>
    <t>CET-ET-TP-RL-737499</t>
  </si>
  <si>
    <t xml:space="preserve">Serrano Sub - No. 1, No. 2, and No. 3 AA banks: 
* Install fire walls between each transformer unit.
* Modify existing berms to capture oil leaks. 
</t>
  </si>
  <si>
    <t>CET-ET-TP-RN-755900</t>
  </si>
  <si>
    <t xml:space="preserve">Colorado River Sub (NU): Terminate the Colorado River- Black Creek 220kV T/L at Colorado River Sub: Install the following equipment for a dedicated 220kV double breaker line position on a breaker-and-a-half configuration to terminate the Colorado River-Black Creek 220kV T/L: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Black Creek 220kV Line. </t>
  </si>
  <si>
    <t>CET-ET-TP-RN-705000</t>
  </si>
  <si>
    <t xml:space="preserve">Colorado River 500/220kV Substation (NU): Terminate the Colorado River- Dracker 220kV T/L at Colorado River Sub position 1 Install the following equipment for a dedicated 220kV double
breaker line position on a breaker-and-a-half configuration: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Dracker 220kV Line.
</t>
  </si>
  <si>
    <t>CET-ET-TP-RN-669407</t>
  </si>
  <si>
    <t>CET-ET-TP-RN-669400</t>
  </si>
  <si>
    <t>CET-ET-TP-RN-669402</t>
  </si>
  <si>
    <t>CET-ET-TP-RL-780600</t>
  </si>
  <si>
    <t xml:space="preserve">Kramer Substation: Install two (2) tertiary bank reactors, 45MVAR each (1A and 2A banks) </t>
  </si>
  <si>
    <t>CET-ET-TP-RL-737601</t>
  </si>
  <si>
    <t>CET-ET-TP-RN-773300</t>
  </si>
  <si>
    <t>CET-ET-TP-RN-742600</t>
  </si>
  <si>
    <t>CET-ET-TP-RN-742601</t>
  </si>
  <si>
    <t>CET-ET-TP-RN-760200</t>
  </si>
  <si>
    <t xml:space="preserve">Windhub Substation (DU): (i) Equip a 66 kV position for the Windhub-Sunspot 66 kV Line, including two (2) circuit breakers, two (2) breaker failure relays, and four (4) sets of disconnect switches.
(ii) Install one (1) pair of SPS relays to add the Small Generating Facility to the existing Windhub A-bank SPS.
Power System Controls (PSC): Add points to the substation automation system equipment at Windhub Substation to monitor the new Windhub-Sunspot 66 kV Line and associated circuit breakers, and relay protection status alarms.
</t>
  </si>
  <si>
    <t>CET-ET-TP-RN-769100</t>
  </si>
  <si>
    <t>CET-ET-TP-RL-711200</t>
  </si>
  <si>
    <t>La Fresa Sub (Phase 2 Scope): Install new MEER building and cut over existing protection and upgrade CTs on existing banks.  Upgrade SAS from 5.5 to 6X.</t>
  </si>
  <si>
    <t>Valley Sub:
Construct 10 position CB&amp;1/2 AIS 115 kV switchrack to the north of existing GIS 115 kV swtichrack. Number from east to west as Pos. 5-14 per approved Line and Bus Diagram.
Ratings of all equipment should be selected per SCE standards and should not limit the capacity of the AA-bank transformers.
Transfer all equipment connections from the existing GIS 115 kV switchrack to the new AIS 115 kV switchrack.
Retire and demolish the existing GIS 115 kV GIS equipment and building.
Review and install or upgrade relay protection as required.</t>
  </si>
  <si>
    <t>CET-ET-TP-RL-646800</t>
  </si>
  <si>
    <t>CET-ET-TP-RL-775800</t>
  </si>
  <si>
    <t>CET-ET-TP-RL-775801</t>
  </si>
  <si>
    <t>CET-ET-TP-RL-711600</t>
  </si>
  <si>
    <t>CET-ET-TP-RL-746601</t>
  </si>
  <si>
    <t>Vestal Sub: Equip 220 kV A-Bank Positions (Positions 3 and 4) with circuit breakers</t>
  </si>
  <si>
    <t xml:space="preserve">El Nido: Install 230 kV (63 kA) double breakers on No. 1 A bank at position 3 and No. 3A bank at position 6.  </t>
  </si>
  <si>
    <t>901130177</t>
  </si>
  <si>
    <t>Victor Sub: Equip Position to terminate the new Victor-Aqueduct 115 kV line at Position No.14 south.</t>
  </si>
  <si>
    <t>Aqueduct Sub: Equip Position to terminate the new Victor-Aqueduct 115 kV line at Position No.3.</t>
  </si>
  <si>
    <t>Total Reconductor Victor Leg of Victor-Aqueduct - Hesperia</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</si>
  <si>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</si>
  <si>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800062215</t>
  </si>
  <si>
    <t>800062646</t>
  </si>
  <si>
    <t>800194054</t>
  </si>
  <si>
    <t>800522916</t>
  </si>
  <si>
    <t>Big Creek #3-Springville 220-kV: Construct approx. 23 miles of new double-circuit</t>
  </si>
  <si>
    <t>Rector:  Equip Positions 1 &amp; 2 220kV switchrack  to terminate the new Rector-Spr</t>
  </si>
  <si>
    <t>Vestal: Install necessary protective relays on Rector-Vestal No. 1 and Rector-Ve</t>
  </si>
  <si>
    <t>SJXVL ---- ACQ / FERC San Joaquin Cross Valley</t>
  </si>
  <si>
    <t>Devers Substation: PHASE 2 - 
The Mirage No. 1 terminates at position 2N - The following upgrades will be required: Replace six (6) 220kV, 2000A Disconnects with new 4000A rated 6-220kV disconnects.  Reconductor to 3000A rated position.
Update relays, meters and logic controllers as necessary associated with IID's new proposed SPS.</t>
  </si>
  <si>
    <t>PHASE 2 - Coachella Valley-Mirage 220kV: Reconductor SCE-owned portion of the Coachella Valley-Mirage 220kV T/L.</t>
  </si>
  <si>
    <t>Kramer Substation: Install One (1) 220kV, 45MVAR Bus Shunt Reactor at Pos. 1x</t>
  </si>
  <si>
    <t>CET-ET-TP-RL-780601</t>
  </si>
  <si>
    <t>Total Kramer Tertiary Bank Reactors and Shunt Reactor</t>
  </si>
  <si>
    <t>Total Eldorado-Mohave and Eldorado-Moenkopi 500kV Line Position Swap</t>
  </si>
  <si>
    <t>Total Bailey Sub Upgrades to 66kV Switchrack</t>
  </si>
  <si>
    <t>07820</t>
  </si>
  <si>
    <t>CET-ET-TP-RN-775602</t>
  </si>
  <si>
    <t>CET-ET-TP-RN-777500</t>
  </si>
  <si>
    <t xml:space="preserve">Pastoria Substation: Replace relays due to work at Bailey Sub. </t>
  </si>
  <si>
    <t xml:space="preserve">Pisgah Sub: Install new telecommunication room. </t>
  </si>
  <si>
    <t>CET-ET-TP-RL-711900</t>
  </si>
  <si>
    <t>CET-ET-TP-RL-779000</t>
  </si>
  <si>
    <t>CET-ET-TP-RL-754700</t>
  </si>
  <si>
    <t>CET-ET-TP-RL-754701</t>
  </si>
  <si>
    <t>CET-ET-TP-RL-754702</t>
  </si>
  <si>
    <t>CET-ET-TP-RL-772700</t>
  </si>
  <si>
    <t>CET-ET-TP-RL-772701</t>
  </si>
  <si>
    <t>CET-ET-TP-RL-772704</t>
  </si>
  <si>
    <t>CET-ET-TP-RN-776304</t>
  </si>
  <si>
    <t>CET-ET-TP-RN-776305</t>
  </si>
  <si>
    <t>CET-ET-TP-RL-776300</t>
  </si>
  <si>
    <t>CET-ET-TP-RN-776301</t>
  </si>
  <si>
    <t>CIT-00-OP-NS-000475</t>
  </si>
  <si>
    <t>CET-ET-TP-RL-768000</t>
  </si>
  <si>
    <t>CET-ET-TP-RL-745100</t>
  </si>
  <si>
    <t>CET-ET-TP-RL-745101</t>
  </si>
  <si>
    <t>801465575</t>
  </si>
  <si>
    <t>04756</t>
  </si>
  <si>
    <t>NERC CIP-14 Physical Security Enhancements</t>
  </si>
  <si>
    <t>COS-00-CS-CS-782000</t>
  </si>
  <si>
    <t>Devers: NERC CIP-14 Physical Security Enhancements</t>
  </si>
  <si>
    <t>CET-ET-IR-ME-782001</t>
  </si>
  <si>
    <t>CET-ET-IR-ME-782002</t>
  </si>
  <si>
    <t>CET-ET-IR-ME-782005</t>
  </si>
  <si>
    <t>CET-ET-IR-ME-782008</t>
  </si>
  <si>
    <t>Mira Loma: NERC CIP-14 Physical Security Enhancements</t>
  </si>
  <si>
    <t>Pardee: NERC CIP-14 Physical Security Enhancements</t>
  </si>
  <si>
    <t>Vincent: NERC CIP-14 Physical Security Enhancements</t>
  </si>
  <si>
    <t>Eldorado: NERC CIP-14 Physical Security Enhancements</t>
  </si>
  <si>
    <t>COS-00-RE-AD-SR0001</t>
  </si>
  <si>
    <t>COS-00-RE-AD-SR0003</t>
  </si>
  <si>
    <t>COS-00-RE-AD-SR0004</t>
  </si>
  <si>
    <t>COS-00-RE-AD-SR0005</t>
  </si>
  <si>
    <t>COS-00-RE-AD-SR0006</t>
  </si>
  <si>
    <t>COS-00-RE-MA-NE7637</t>
  </si>
  <si>
    <t>COS-00-SP-BR-000000</t>
  </si>
  <si>
    <t>COS-00-SP-TD-000000</t>
  </si>
  <si>
    <t>Substation Capital Maintenance</t>
  </si>
  <si>
    <t>Seismic assessment and preliminary engineering</t>
  </si>
  <si>
    <t xml:space="preserve">Seismic Mitigations for Transmission Substation Assets </t>
  </si>
  <si>
    <t>Antelope: Substation Maintenance and Test Building Improvements program</t>
  </si>
  <si>
    <t>Pardee: Substation Maintenance and Test Building Improvements program</t>
  </si>
  <si>
    <t>Devers: Substation Maintenance and Test Building Improvements program</t>
  </si>
  <si>
    <t>Santa Clara: Substation Maintenance and Test Building Improvements program</t>
  </si>
  <si>
    <t>Rector: Substation Maintenance and Test Building Improvements program</t>
  </si>
  <si>
    <t>Total Substation Maintenance and Test Building Improvements Program</t>
  </si>
  <si>
    <t>CET-ET-IR-CB-432911</t>
  </si>
  <si>
    <t>CET-PD-IR-TR-TRMETW</t>
  </si>
  <si>
    <t>CET-PD-IR-PT-TRMETW</t>
  </si>
  <si>
    <t>CET-PD-IR-TP-TRMETE</t>
  </si>
  <si>
    <t>CET-PD-IR-TP-TRORAN</t>
  </si>
  <si>
    <t>CET-PD-IR-TP-HIGH</t>
  </si>
  <si>
    <t>06428</t>
  </si>
  <si>
    <t>CET-OT-OT-BP-642800</t>
  </si>
  <si>
    <t>Total Forecast Expenditures (Closing by December 2018)</t>
  </si>
  <si>
    <t>Total Forecast Blanket Expenditures (Closing by December 2018)</t>
  </si>
  <si>
    <t>Non-Bulk Circuit Breaker Replacement Program (115kV and Below)</t>
  </si>
  <si>
    <t>Transmission Deteriorated Pole Repl &amp; Restoration - Eastern</t>
  </si>
  <si>
    <t>Transmission Deteriorated Pole Repl &amp; Restoration - Metro West</t>
  </si>
  <si>
    <t>Pole Loading Transmission Pole Replacements - Metro West</t>
  </si>
  <si>
    <t>Pole Loading Transmission Pole Replacements - Eastern</t>
  </si>
  <si>
    <t>Transmission Maintenance Planned - Eastern</t>
  </si>
  <si>
    <t>Transmission Maintenance Planned - Metro West</t>
  </si>
  <si>
    <t>Transmission Maintenance Planned - Orange</t>
  </si>
  <si>
    <t>Transmission Maintenance Planned - Highland</t>
  </si>
  <si>
    <t>LADWP/Sylmar Miscellaneous Equipment</t>
  </si>
  <si>
    <t>Chino 220/66kV - Add a 4th 280MVA, 220/66kV Transformer Bank and Split the Chino 66kV System</t>
  </si>
  <si>
    <t>Total Digial 395 Project: North-of-Kramer Area Telecom Network and RAS Upgrades</t>
  </si>
  <si>
    <t>CET-ET-TP-RL-712000</t>
  </si>
  <si>
    <t>CET-ET-TP-RL-712002</t>
  </si>
  <si>
    <t>07120</t>
  </si>
  <si>
    <t>Total Chino 220/66 kV Bank on Circuit Breaker Project</t>
  </si>
  <si>
    <t>Chino Sub: equip the No.1A 220kV A-Bank positions with circuit breakers</t>
  </si>
  <si>
    <t>Mira Loma Sub: Upgrade protection as needed</t>
  </si>
  <si>
    <t>07666</t>
  </si>
  <si>
    <t>CET-ET-GA-CR-766600</t>
  </si>
  <si>
    <t>CET-ET-GA-CR-766601</t>
  </si>
  <si>
    <t>CET-ET-GA-CR-766602</t>
  </si>
  <si>
    <t>Total CRAS Program - Phase 1: Colorado River Corridor RAS</t>
  </si>
  <si>
    <t>CET-ET-TP-RL-788402</t>
  </si>
  <si>
    <t>Tap the remaing Lighthipe 220kV line to Harborgen substation</t>
  </si>
  <si>
    <t>N/A</t>
  </si>
  <si>
    <t>Total Lugo-Victorville 500 kV SPS</t>
  </si>
  <si>
    <t>CET-ET-LG-TS-538303</t>
  </si>
  <si>
    <t>Various</t>
  </si>
  <si>
    <t>Lugo 500/220 kV (T) Install two (2) N60 relays Install one (1) ethernet switch Install one (1) satellite switch PSC- RTU Point additions at Lugo PSC-Modify Lugo-Victorville SPS program and test</t>
  </si>
  <si>
    <t>Whirlwind Sub (POS): Equip one (1) 220 kV position to terminate the Rattlesnake-Whirlwind 220kV Line</t>
  </si>
  <si>
    <t>Whirlwind Subsation (NU): Equip one (1) 220 kV position to terminate the Desert Flower-Whirlwind 220kV Line</t>
  </si>
  <si>
    <t xml:space="preserve">Santiago Substation: 225 MVAR synchronous condenser system installation 
</t>
  </si>
  <si>
    <t>Bailey Substation: Engineer and construct a new Mechanical Electrical Equipment Room (MEER)</t>
  </si>
  <si>
    <t xml:space="preserve">Springville Sub: Redesign high side feed from bank on bus to double CB at 220kV position 4 equipped with two (2) new 3000A 220kV CB’s and disconnects. </t>
  </si>
  <si>
    <t>Eagle Mountain Substation: Install a 45 MVAR tertiary reactor (effective 34 MVAR @ 12 kV)</t>
  </si>
  <si>
    <t>La Fresa Sub (Phase 2): Install new MEER and cut over existing protection and upgrade CTs on existing banks. Upgrade SAS from 5.5 to 6X.</t>
  </si>
  <si>
    <t>Generation Interconnection Remedial Action Scheme (RAS)</t>
  </si>
  <si>
    <t>Inyokern Substation: Expand existing MEER at Inyokern Substation.</t>
  </si>
  <si>
    <t xml:space="preserve">Control Substation: Install 12 (12) N60 relays, one (1) satellite clock, and two (2) ethernet switches </t>
  </si>
  <si>
    <t>Kramer Substation Install six (6) N60 relays and one (1) satellite clock. Add points to existing RTU. Program and test RAS.</t>
  </si>
  <si>
    <t>Eldorado-Moenkopi 500 kV: Remove one (1) existing transmission structure. Install one (1) new.</t>
  </si>
  <si>
    <t>Eldorado-Mohave 500kV: Remove two (2) existing transmission structures.  Install three (3) new.</t>
  </si>
  <si>
    <t>Eldorado-Lugo 500 kV line: CA side - Install 85 miles of new OPGW between CA/NV border and Pisgah</t>
  </si>
  <si>
    <t>Eldorado-Lugo 500 kV line: NV Side -Install 2 miles of new OPGW between CA/NV border and MI52-T2</t>
  </si>
  <si>
    <t>Eldorado: Engineer, remove and install equipment for changing the 500kV line pos for the Eldorado–Mohave &amp; Eldorado–Moenkopi lines.</t>
  </si>
  <si>
    <t>Colorado River: install Two (2) GE N60 relays (one for CRAS-A and one for CRAS-B) to monitor the status of the Colorado River-Red Bluff No. 1 500 kV transmission line; Two (2) GE N60 relays (one for CRAS-A and one for CRAS-B) to monitor the status of the Colorado River-Red Bluff No. 2 500 kV transmission line; One (1) SEL-2407 Satellite Synchronized Clock; and Two (2) GE D400S Gateways (one for CRAS-A and one for CRAS-B)</t>
  </si>
  <si>
    <t>Red Bluff: install Two (2) GE N60 relays (one for CRAS-A and one for CRAS-B) to monitor the status of the Colorado River – Red Bluff No. 1 500 kV line; and Two (2) GE N60 relays (one for CRAS-A and one for CRAS-B) to monitor 6the status of the Colorado River – Red Bluff No. 2 500 kV line.</t>
  </si>
  <si>
    <t>Devers: install Two (2) GE N60 relays (one for CRAS-A and one for CRAS-B) to monitor the status of the Devers-Red Bluff No. 1 500 kV line; Two (2) GE N60 relays (one for CRAS-A and one for CRAS-B) to monitor the status of the Devers-Red Bluff No. 2 500 kV line; One (1) SEL-2407 Satellite Synchronized Clock; and Two (2) GE D400S Gateways (one for CRAS-A and one for CRAS-B).</t>
  </si>
  <si>
    <t>Walnut: Convert the Mesa 220 kV Line Position and 3A &amp; 4A Bank High Side Positions to Double Breaker.</t>
  </si>
  <si>
    <t>Total Substation Physical Security Enhancements Project</t>
  </si>
  <si>
    <t>07392</t>
  </si>
  <si>
    <t xml:space="preserve">Seismic Assessment and Mitigation Program for Transmission Substation Assets </t>
  </si>
  <si>
    <t>Substation Miscellaneous Equipment Additions &amp; Betterment</t>
  </si>
  <si>
    <t xml:space="preserve">Bulk Power 500kV &amp; 220kV Line Relay Replacement </t>
  </si>
  <si>
    <t>Critical Infrastructure Spare - FERC Spare Transformer Equipment Program (STEP)/Emergency</t>
  </si>
  <si>
    <t>Cima-Pisgah Optical Ground Wire (OPGW)</t>
  </si>
  <si>
    <t>CET-PD-OT-PJ-729800</t>
  </si>
  <si>
    <t>Transmission Line Rating Remediation (TLRR)</t>
  </si>
  <si>
    <t>Transmission Line Rating Remediation - Metro West, Highland &amp; Eastern Grids</t>
  </si>
  <si>
    <t>High/ Low</t>
  </si>
  <si>
    <t>Voltage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</si>
</sst>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3" formatCode="_(* #,##0.00_);_(* \(#,##0.00\);_(* &quot;-&quot;??_);_(@_)"/>
    <numFmt numFmtId="164" formatCode="[$-409]mmm\-yy;@"/>
    <numFmt numFmtId="165" formatCode="0_);\(0\)"/>
    <numFmt numFmtId="166" formatCode="_(* #,##0_);_(* \(#,##0\);_(* &quot;-&quot;??_);_(@_)"/>
    <numFmt numFmtId="167" formatCode="0####"/>
    <numFmt numFmtId="168" formatCode="_(* #,##0.000_);_(* \(#,##0.000\);_(* &quot;-&quot;??_);_(@_)"/>
    <numFmt numFmtId="169" formatCode="_(* #,##0_);_(* \(#,##0\);_(* &quot;-&quot;?_);_(@_)"/>
  </numFmts>
  <fonts count="20" x14ac:knownFonts="1">
    <font>
      <sz val="10"/>
      <name val="Arial"/>
      <family val="2"/>
    </font>
    <font>
      <sz val="10"/>
      <name val="Arial"/>
      <family val="2"/>
    </font>
    <font>
      <sz val="10"/>
      <color theme="1"/>
      <name val="Calibri"/>
      <family val="2"/>
    </font>
    <font>
      <b/>
      <sz val="16"/>
      <color theme="1"/>
      <name val="Calibri"/>
      <family val="2"/>
    </font>
    <font>
      <sz val="10"/>
      <color indexed="8"/>
      <name val="Arial"/>
      <family val="2"/>
    </font>
    <font>
      <b/>
      <sz val="10"/>
      <color theme="1"/>
      <name val="Calibri"/>
      <family val="2"/>
    </font>
    <font>
      <b/>
      <sz val="14"/>
      <color theme="1"/>
      <name val="Calibri"/>
      <family val="2"/>
    </font>
    <font>
      <b/>
      <sz val="10"/>
      <color theme="1"/>
      <name val="Calibri"/>
      <family val="2"/>
      <scheme val="minor"/>
    </font>
    <font>
      <sz val="10"/>
      <color theme="1"/>
      <name val="Calibri"/>
      <family val="2"/>
      <scheme val="minor"/>
    </font>
    <font>
      <u val="singleAccounting"/>
      <sz val="10"/>
      <color theme="1"/>
      <name val="Calibri"/>
      <family val="2"/>
    </font>
    <font>
      <sz val="10"/>
      <color theme="1"/>
      <name val="Arial"/>
      <family val="2"/>
    </font>
    <font>
      <b/>
      <sz val="10"/>
      <color theme="1"/>
      <name val="Arial"/>
      <family val="2"/>
    </font>
    <font>
      <b/>
      <i/>
      <sz val="10"/>
      <color theme="1"/>
      <name val="Arial"/>
      <family val="2"/>
    </font>
    <font>
      <b/>
      <sz val="11"/>
      <color theme="1"/>
      <name val="Calibri"/>
      <family val="2"/>
    </font>
    <font>
      <i/>
      <sz val="10"/>
      <color theme="1"/>
      <name val="Calibri"/>
      <family val="2"/>
    </font>
    <font>
      <sz val="10"/>
      <color theme="1"/>
      <name val="Arial Black"/>
      <family val="2"/>
    </font>
    <font>
      <b/>
      <sz val="16"/>
      <color theme="1"/>
      <name val="Arial Black"/>
      <family val="2"/>
    </font>
    <font>
      <b/>
      <i/>
      <sz val="10"/>
      <color theme="1"/>
      <name val="Arial Black"/>
      <family val="2"/>
    </font>
    <font>
      <b/>
      <sz val="10"/>
      <color theme="1"/>
      <name val="Arial Black"/>
      <family val="2"/>
    </font>
    <font>
      <b/>
      <sz val="10"/>
      <name val="Calibri"/>
      <family val="2"/>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5">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4" fillId="0" borderId="0"/>
  </cellStyleXfs>
  <cellXfs count="183">
    <xf numFmtId="0" fontId="0" fillId="0" borderId="0" xfId="0"/>
    <xf numFmtId="0" fontId="2" fillId="0" borderId="0" xfId="3" applyFont="1" applyFill="1" applyBorder="1" applyAlignment="1">
      <alignment vertical="center"/>
    </xf>
    <xf numFmtId="0" fontId="3" fillId="0" borderId="0" xfId="3" applyFont="1" applyFill="1" applyBorder="1" applyAlignment="1">
      <alignment vertical="top"/>
    </xf>
    <xf numFmtId="0" fontId="2" fillId="0" borderId="0" xfId="3" applyFont="1" applyFill="1" applyBorder="1" applyAlignment="1">
      <alignment horizontal="center" vertical="justify"/>
    </xf>
    <xf numFmtId="164" fontId="5" fillId="0" borderId="0" xfId="4" applyNumberFormat="1" applyFont="1" applyFill="1" applyBorder="1" applyAlignment="1">
      <alignment horizontal="center" vertical="center"/>
    </xf>
    <xf numFmtId="41" fontId="2" fillId="0" borderId="0" xfId="3" applyNumberFormat="1" applyFont="1" applyFill="1" applyBorder="1" applyAlignment="1">
      <alignment vertical="top"/>
    </xf>
    <xf numFmtId="0" fontId="2" fillId="0" borderId="0" xfId="3" applyFont="1" applyFill="1" applyBorder="1" applyAlignment="1">
      <alignment vertical="top"/>
    </xf>
    <xf numFmtId="164" fontId="5" fillId="0" borderId="1" xfId="3" applyNumberFormat="1" applyFont="1" applyFill="1" applyBorder="1" applyAlignment="1">
      <alignment horizontal="center" vertical="center"/>
    </xf>
    <xf numFmtId="0" fontId="5" fillId="0" borderId="0" xfId="4" applyFont="1" applyFill="1" applyBorder="1" applyAlignment="1">
      <alignment horizontal="center" vertical="top"/>
    </xf>
    <xf numFmtId="0" fontId="5" fillId="0" borderId="0" xfId="4" applyFont="1" applyFill="1" applyBorder="1" applyAlignment="1">
      <alignment horizontal="center" vertical="center"/>
    </xf>
    <xf numFmtId="0" fontId="5" fillId="0" borderId="6" xfId="4" applyFont="1" applyFill="1" applyBorder="1" applyAlignment="1">
      <alignment horizontal="center" vertical="justify"/>
    </xf>
    <xf numFmtId="164" fontId="5" fillId="0" borderId="7" xfId="4" applyNumberFormat="1" applyFont="1" applyFill="1" applyBorder="1" applyAlignment="1">
      <alignment horizontal="center" vertical="center"/>
    </xf>
    <xf numFmtId="164" fontId="5" fillId="0" borderId="5" xfId="4" applyNumberFormat="1" applyFont="1" applyFill="1" applyBorder="1" applyAlignment="1">
      <alignment horizontal="center" vertical="top" wrapText="1"/>
    </xf>
    <xf numFmtId="165" fontId="5" fillId="0" borderId="8" xfId="4" applyNumberFormat="1" applyFont="1" applyFill="1" applyBorder="1" applyAlignment="1">
      <alignment horizontal="center" vertical="top"/>
    </xf>
    <xf numFmtId="165" fontId="5" fillId="0" borderId="9" xfId="4" applyNumberFormat="1" applyFont="1" applyFill="1" applyBorder="1" applyAlignment="1">
      <alignment horizontal="center" vertical="top"/>
    </xf>
    <xf numFmtId="164" fontId="5" fillId="0" borderId="6" xfId="4" applyNumberFormat="1" applyFont="1" applyFill="1" applyBorder="1" applyAlignment="1">
      <alignment horizontal="center" vertical="top"/>
    </xf>
    <xf numFmtId="165" fontId="5" fillId="0" borderId="10" xfId="4" applyNumberFormat="1" applyFont="1" applyFill="1" applyBorder="1" applyAlignment="1">
      <alignment horizontal="center" vertical="top"/>
    </xf>
    <xf numFmtId="0" fontId="5" fillId="0" borderId="0" xfId="3" applyFont="1" applyFill="1" applyBorder="1" applyAlignment="1">
      <alignment vertical="top"/>
    </xf>
    <xf numFmtId="0" fontId="5" fillId="0" borderId="0" xfId="4" applyFont="1" applyFill="1" applyBorder="1" applyAlignment="1">
      <alignment horizontal="center" vertical="justify"/>
    </xf>
    <xf numFmtId="164" fontId="5" fillId="0" borderId="0" xfId="4" applyNumberFormat="1" applyFont="1" applyFill="1" applyBorder="1" applyAlignment="1">
      <alignment horizontal="center" vertical="top"/>
    </xf>
    <xf numFmtId="165" fontId="5" fillId="0" borderId="0" xfId="4" applyNumberFormat="1" applyFont="1" applyFill="1" applyBorder="1" applyAlignment="1">
      <alignment horizontal="center" vertical="top"/>
    </xf>
    <xf numFmtId="41" fontId="5" fillId="0" borderId="0" xfId="4" applyNumberFormat="1" applyFont="1" applyFill="1" applyBorder="1" applyAlignment="1">
      <alignment horizontal="center" vertical="top"/>
    </xf>
    <xf numFmtId="0" fontId="2" fillId="0" borderId="0" xfId="4" applyFont="1" applyFill="1" applyBorder="1" applyAlignment="1">
      <alignment vertical="top"/>
    </xf>
    <xf numFmtId="0" fontId="6" fillId="0" borderId="0" xfId="4" applyFont="1" applyFill="1" applyBorder="1" applyAlignment="1">
      <alignment vertical="top"/>
    </xf>
    <xf numFmtId="0" fontId="2" fillId="0" borderId="0" xfId="4" applyFont="1" applyFill="1" applyBorder="1" applyAlignment="1">
      <alignment horizontal="center" vertical="justify"/>
    </xf>
    <xf numFmtId="166" fontId="2" fillId="0" borderId="0" xfId="1" applyNumberFormat="1" applyFont="1" applyFill="1" applyBorder="1" applyAlignment="1">
      <alignment vertical="top"/>
    </xf>
    <xf numFmtId="0" fontId="2" fillId="0" borderId="0" xfId="4" applyFont="1" applyFill="1" applyBorder="1" applyAlignment="1">
      <alignment vertical="top" wrapText="1"/>
    </xf>
    <xf numFmtId="167" fontId="5" fillId="0" borderId="0" xfId="4" quotePrefix="1" applyNumberFormat="1" applyFont="1" applyFill="1" applyBorder="1" applyAlignment="1">
      <alignment horizontal="left" vertical="top" wrapText="1"/>
    </xf>
    <xf numFmtId="41" fontId="2" fillId="0" borderId="0" xfId="1" applyNumberFormat="1" applyFont="1" applyFill="1" applyBorder="1" applyAlignment="1">
      <alignment vertical="top"/>
    </xf>
    <xf numFmtId="167" fontId="2" fillId="0" borderId="0" xfId="4" quotePrefix="1" applyNumberFormat="1" applyFont="1" applyFill="1" applyBorder="1" applyAlignment="1">
      <alignment horizontal="left" vertical="top" wrapText="1"/>
    </xf>
    <xf numFmtId="167" fontId="2" fillId="0" borderId="0" xfId="4" applyNumberFormat="1" applyFont="1" applyFill="1" applyBorder="1" applyAlignment="1">
      <alignment horizontal="left" vertical="top" wrapText="1"/>
    </xf>
    <xf numFmtId="167" fontId="5" fillId="0" borderId="0" xfId="4" applyNumberFormat="1" applyFont="1" applyFill="1" applyBorder="1" applyAlignment="1">
      <alignment horizontal="left" vertical="top" wrapText="1"/>
    </xf>
    <xf numFmtId="0" fontId="5" fillId="0" borderId="0" xfId="4" applyFont="1" applyFill="1" applyBorder="1" applyAlignment="1">
      <alignment vertical="top"/>
    </xf>
    <xf numFmtId="41" fontId="5" fillId="0" borderId="0" xfId="1" applyNumberFormat="1" applyFont="1" applyFill="1" applyBorder="1" applyAlignment="1">
      <alignment vertical="top"/>
    </xf>
    <xf numFmtId="0" fontId="5" fillId="0" borderId="0" xfId="4" applyFont="1" applyFill="1" applyBorder="1" applyAlignment="1">
      <alignment vertical="top" wrapText="1"/>
    </xf>
    <xf numFmtId="41" fontId="5" fillId="0" borderId="12" xfId="1" applyNumberFormat="1" applyFont="1" applyFill="1" applyBorder="1" applyAlignment="1">
      <alignment horizontal="right" vertical="top" wrapText="1"/>
    </xf>
    <xf numFmtId="41" fontId="5" fillId="0" borderId="0" xfId="1" applyNumberFormat="1" applyFont="1" applyFill="1" applyBorder="1" applyAlignment="1">
      <alignment horizontal="right" vertical="top" wrapText="1"/>
    </xf>
    <xf numFmtId="41" fontId="2" fillId="0" borderId="13" xfId="1" applyNumberFormat="1" applyFont="1" applyFill="1" applyBorder="1" applyAlignment="1">
      <alignment vertical="top"/>
    </xf>
    <xf numFmtId="41" fontId="5" fillId="0" borderId="12" xfId="1" applyNumberFormat="1" applyFont="1" applyFill="1" applyBorder="1" applyAlignment="1">
      <alignment vertical="top"/>
    </xf>
    <xf numFmtId="167" fontId="2" fillId="0" borderId="0" xfId="4" applyNumberFormat="1" applyFont="1" applyFill="1" applyBorder="1" applyAlignment="1">
      <alignment horizontal="left" vertical="top"/>
    </xf>
    <xf numFmtId="41" fontId="2" fillId="0" borderId="0" xfId="4" applyNumberFormat="1" applyFont="1" applyFill="1" applyBorder="1" applyAlignment="1">
      <alignment horizontal="center" vertical="top"/>
    </xf>
    <xf numFmtId="41" fontId="2" fillId="0" borderId="0" xfId="1" applyNumberFormat="1" applyFont="1" applyFill="1" applyBorder="1" applyAlignment="1">
      <alignment horizontal="right" vertical="top" wrapText="1"/>
    </xf>
    <xf numFmtId="167" fontId="5" fillId="0" borderId="0" xfId="4" applyNumberFormat="1" applyFont="1" applyFill="1" applyBorder="1" applyAlignment="1">
      <alignment horizontal="left" vertical="top"/>
    </xf>
    <xf numFmtId="164" fontId="5" fillId="0" borderId="0" xfId="4" applyNumberFormat="1" applyFont="1" applyFill="1" applyBorder="1" applyAlignment="1">
      <alignment horizontal="center" vertical="top" wrapText="1"/>
    </xf>
    <xf numFmtId="43" fontId="5" fillId="0" borderId="0" xfId="1" applyNumberFormat="1" applyFont="1" applyFill="1" applyBorder="1" applyAlignment="1">
      <alignment horizontal="right" vertical="top" wrapText="1"/>
    </xf>
    <xf numFmtId="0" fontId="2" fillId="0" borderId="0" xfId="4" quotePrefix="1" applyFont="1" applyFill="1" applyBorder="1" applyAlignment="1">
      <alignment vertical="top"/>
    </xf>
    <xf numFmtId="167" fontId="2" fillId="0" borderId="0" xfId="4" quotePrefix="1" applyNumberFormat="1" applyFont="1" applyFill="1" applyBorder="1" applyAlignment="1">
      <alignment vertical="top" wrapText="1"/>
    </xf>
    <xf numFmtId="166" fontId="2" fillId="0" borderId="13" xfId="1" applyNumberFormat="1" applyFont="1" applyFill="1" applyBorder="1" applyAlignment="1">
      <alignment vertical="top"/>
    </xf>
    <xf numFmtId="167" fontId="5" fillId="0" borderId="0" xfId="4" quotePrefix="1" applyNumberFormat="1" applyFont="1" applyFill="1" applyBorder="1" applyAlignment="1">
      <alignment vertical="top" wrapText="1"/>
    </xf>
    <xf numFmtId="0" fontId="5" fillId="0" borderId="0" xfId="4" quotePrefix="1" applyFont="1" applyFill="1" applyBorder="1" applyAlignment="1">
      <alignment vertical="top" wrapText="1"/>
    </xf>
    <xf numFmtId="41" fontId="5" fillId="0" borderId="13" xfId="4" applyNumberFormat="1" applyFont="1" applyFill="1" applyBorder="1" applyAlignment="1">
      <alignment horizontal="center" vertical="top"/>
    </xf>
    <xf numFmtId="164" fontId="5" fillId="0" borderId="0" xfId="3" applyNumberFormat="1" applyFont="1" applyFill="1" applyBorder="1" applyAlignment="1">
      <alignment horizontal="center" vertical="top"/>
    </xf>
    <xf numFmtId="41" fontId="2" fillId="0" borderId="0" xfId="3" applyNumberFormat="1" applyFont="1" applyFill="1" applyBorder="1" applyAlignment="1">
      <alignment horizontal="center" vertical="top"/>
    </xf>
    <xf numFmtId="164" fontId="5" fillId="0" borderId="0" xfId="3" applyNumberFormat="1" applyFont="1" applyFill="1" applyBorder="1" applyAlignment="1">
      <alignment horizontal="center" vertical="center"/>
    </xf>
    <xf numFmtId="166" fontId="2" fillId="0" borderId="0" xfId="1" applyNumberFormat="1" applyFont="1" applyFill="1" applyBorder="1" applyAlignment="1">
      <alignment horizontal="center" vertical="top"/>
    </xf>
    <xf numFmtId="0" fontId="2" fillId="0" borderId="0" xfId="4" applyFont="1" applyFill="1" applyBorder="1" applyAlignment="1">
      <alignment horizontal="right" vertical="top" wrapText="1"/>
    </xf>
    <xf numFmtId="164" fontId="5" fillId="0" borderId="0" xfId="4" quotePrefix="1" applyNumberFormat="1" applyFont="1" applyFill="1" applyBorder="1" applyAlignment="1">
      <alignment horizontal="center" vertical="center"/>
    </xf>
    <xf numFmtId="166" fontId="5" fillId="0" borderId="0" xfId="1" applyNumberFormat="1" applyFont="1" applyFill="1" applyBorder="1" applyAlignment="1">
      <alignment vertical="top"/>
    </xf>
    <xf numFmtId="166" fontId="9" fillId="0" borderId="0" xfId="1" applyNumberFormat="1" applyFont="1" applyFill="1" applyBorder="1" applyAlignment="1">
      <alignment vertical="top"/>
    </xf>
    <xf numFmtId="17" fontId="5" fillId="0" borderId="0" xfId="3" applyNumberFormat="1" applyFont="1" applyFill="1" applyBorder="1" applyAlignment="1">
      <alignment horizontal="center" vertical="top"/>
    </xf>
    <xf numFmtId="0" fontId="8" fillId="0" borderId="0" xfId="2" applyNumberFormat="1" applyFont="1" applyFill="1" applyBorder="1" applyAlignment="1">
      <alignment horizontal="center" vertical="top"/>
    </xf>
    <xf numFmtId="0" fontId="8" fillId="0" borderId="0" xfId="3" applyNumberFormat="1" applyFont="1" applyFill="1" applyBorder="1" applyAlignment="1">
      <alignment horizontal="center" vertical="top"/>
    </xf>
    <xf numFmtId="166" fontId="2" fillId="0" borderId="0" xfId="3" applyNumberFormat="1" applyFont="1" applyFill="1" applyBorder="1" applyAlignment="1">
      <alignment vertical="top"/>
    </xf>
    <xf numFmtId="166" fontId="5" fillId="0" borderId="11" xfId="1" applyNumberFormat="1" applyFont="1" applyFill="1" applyBorder="1" applyAlignment="1">
      <alignment vertical="top"/>
    </xf>
    <xf numFmtId="166" fontId="5" fillId="0" borderId="12" xfId="1" applyNumberFormat="1" applyFont="1" applyFill="1" applyBorder="1" applyAlignment="1">
      <alignment horizontal="right" vertical="top" wrapText="1"/>
    </xf>
    <xf numFmtId="166" fontId="5" fillId="0" borderId="0" xfId="1" applyNumberFormat="1" applyFont="1" applyFill="1" applyBorder="1" applyAlignment="1">
      <alignment horizontal="right" vertical="top" wrapText="1"/>
    </xf>
    <xf numFmtId="166" fontId="5" fillId="0" borderId="12" xfId="1" applyNumberFormat="1" applyFont="1" applyFill="1" applyBorder="1" applyAlignment="1">
      <alignment vertical="top"/>
    </xf>
    <xf numFmtId="166" fontId="5" fillId="0" borderId="0" xfId="4" applyNumberFormat="1" applyFont="1" applyFill="1" applyBorder="1" applyAlignment="1">
      <alignment horizontal="center" vertical="top"/>
    </xf>
    <xf numFmtId="166" fontId="2" fillId="0" borderId="0" xfId="4" applyNumberFormat="1" applyFont="1" applyFill="1" applyBorder="1" applyAlignment="1">
      <alignment horizontal="center" vertical="top"/>
    </xf>
    <xf numFmtId="166" fontId="2" fillId="0" borderId="0" xfId="1" applyNumberFormat="1" applyFont="1" applyFill="1" applyBorder="1" applyAlignment="1">
      <alignment horizontal="right" vertical="top" wrapText="1"/>
    </xf>
    <xf numFmtId="166" fontId="2" fillId="0" borderId="13" xfId="1" applyNumberFormat="1" applyFont="1" applyFill="1" applyBorder="1" applyAlignment="1">
      <alignment horizontal="right" vertical="top" wrapText="1"/>
    </xf>
    <xf numFmtId="0" fontId="10" fillId="0" borderId="0" xfId="3" applyFont="1" applyFill="1" applyBorder="1" applyAlignment="1">
      <alignment vertical="top"/>
    </xf>
    <xf numFmtId="0" fontId="8" fillId="0" borderId="0" xfId="3" applyNumberFormat="1" applyFont="1" applyFill="1" applyBorder="1" applyAlignment="1">
      <alignment horizontal="center" vertical="center"/>
    </xf>
    <xf numFmtId="0" fontId="7" fillId="0" borderId="6" xfId="4" applyNumberFormat="1" applyFont="1" applyFill="1" applyBorder="1" applyAlignment="1">
      <alignment horizontal="center" vertical="center"/>
    </xf>
    <xf numFmtId="0" fontId="7"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center"/>
    </xf>
    <xf numFmtId="0" fontId="7" fillId="0" borderId="0" xfId="4" applyNumberFormat="1" applyFont="1" applyFill="1" applyBorder="1" applyAlignment="1">
      <alignment horizontal="center" vertical="center"/>
    </xf>
    <xf numFmtId="0" fontId="11" fillId="0" borderId="0" xfId="0" applyFont="1" applyFill="1" applyAlignment="1"/>
    <xf numFmtId="0" fontId="10" fillId="0" borderId="0" xfId="0" applyFont="1" applyFill="1" applyAlignment="1"/>
    <xf numFmtId="0" fontId="10" fillId="0" borderId="0" xfId="4" applyFont="1" applyFill="1" applyBorder="1" applyAlignment="1">
      <alignment vertical="top"/>
    </xf>
    <xf numFmtId="0" fontId="11" fillId="0" borderId="6" xfId="4" quotePrefix="1" applyFont="1" applyFill="1" applyBorder="1" applyAlignment="1">
      <alignment horizontal="left" vertical="top"/>
    </xf>
    <xf numFmtId="0" fontId="11" fillId="0" borderId="0" xfId="4" quotePrefix="1" applyFont="1" applyFill="1" applyBorder="1" applyAlignment="1">
      <alignment horizontal="left" vertical="top"/>
    </xf>
    <xf numFmtId="0" fontId="10" fillId="0" borderId="0" xfId="0" applyFont="1" applyFill="1" applyBorder="1" applyAlignment="1">
      <alignment vertical="top"/>
    </xf>
    <xf numFmtId="0" fontId="11" fillId="0" borderId="0" xfId="4" applyFont="1" applyFill="1" applyBorder="1" applyAlignment="1">
      <alignment vertical="top"/>
    </xf>
    <xf numFmtId="0" fontId="11" fillId="0" borderId="0" xfId="4" applyFont="1" applyFill="1" applyBorder="1" applyAlignment="1">
      <alignment horizontal="left" vertical="top"/>
    </xf>
    <xf numFmtId="0" fontId="11" fillId="0" borderId="0" xfId="0" applyFont="1" applyFill="1" applyBorder="1" applyAlignment="1">
      <alignment vertical="top"/>
    </xf>
    <xf numFmtId="0" fontId="12" fillId="0" borderId="0" xfId="3" applyFont="1" applyFill="1" applyBorder="1" applyAlignment="1">
      <alignment vertical="top"/>
    </xf>
    <xf numFmtId="0" fontId="8" fillId="0" borderId="0" xfId="0" applyNumberFormat="1" applyFont="1" applyAlignment="1">
      <alignment horizontal="center"/>
    </xf>
    <xf numFmtId="0" fontId="10" fillId="0" borderId="0" xfId="0" applyFont="1" applyAlignment="1"/>
    <xf numFmtId="0" fontId="10" fillId="0" borderId="0" xfId="4" quotePrefix="1" applyFont="1" applyFill="1" applyBorder="1" applyAlignment="1">
      <alignment vertical="top"/>
    </xf>
    <xf numFmtId="0" fontId="8" fillId="0" borderId="0" xfId="0" applyNumberFormat="1" applyFont="1" applyFill="1" applyAlignment="1">
      <alignment horizontal="center" vertical="top"/>
    </xf>
    <xf numFmtId="0" fontId="10" fillId="0" borderId="0" xfId="4" applyFont="1" applyFill="1" applyBorder="1" applyAlignment="1">
      <alignment horizontal="left" vertical="top"/>
    </xf>
    <xf numFmtId="166" fontId="2" fillId="0" borderId="13" xfId="1" applyNumberFormat="1" applyFont="1" applyFill="1" applyBorder="1" applyAlignment="1">
      <alignment horizontal="center" vertical="top"/>
    </xf>
    <xf numFmtId="0" fontId="13" fillId="0" borderId="0" xfId="4" applyFont="1" applyFill="1" applyBorder="1" applyAlignment="1">
      <alignment horizontal="left" vertical="top"/>
    </xf>
    <xf numFmtId="0" fontId="2" fillId="0" borderId="0" xfId="4" applyFont="1" applyFill="1" applyBorder="1" applyAlignment="1">
      <alignment vertical="center"/>
    </xf>
    <xf numFmtId="0" fontId="5" fillId="0" borderId="0" xfId="4" applyFont="1" applyFill="1" applyBorder="1" applyAlignment="1">
      <alignment vertical="center"/>
    </xf>
    <xf numFmtId="0" fontId="8" fillId="0" borderId="0" xfId="0" applyNumberFormat="1" applyFont="1" applyFill="1" applyAlignment="1">
      <alignment horizontal="center"/>
    </xf>
    <xf numFmtId="41" fontId="5" fillId="0" borderId="12" xfId="1" applyNumberFormat="1" applyFont="1" applyFill="1" applyBorder="1" applyAlignment="1">
      <alignment horizontal="right" vertical="top"/>
    </xf>
    <xf numFmtId="41" fontId="5" fillId="0" borderId="13" xfId="1" applyNumberFormat="1" applyFont="1" applyFill="1" applyBorder="1" applyAlignment="1">
      <alignment horizontal="right" vertical="top"/>
    </xf>
    <xf numFmtId="41" fontId="5" fillId="0" borderId="0" xfId="1" applyNumberFormat="1" applyFont="1" applyFill="1" applyBorder="1" applyAlignment="1">
      <alignment horizontal="right" vertical="top"/>
    </xf>
    <xf numFmtId="167" fontId="2" fillId="0" borderId="0" xfId="4" quotePrefix="1" applyNumberFormat="1" applyFont="1" applyFill="1" applyBorder="1" applyAlignment="1">
      <alignment horizontal="left" vertical="top"/>
    </xf>
    <xf numFmtId="167" fontId="5" fillId="0" borderId="0" xfId="4" quotePrefix="1" applyNumberFormat="1" applyFont="1" applyFill="1" applyBorder="1" applyAlignment="1">
      <alignment horizontal="left" vertical="top"/>
    </xf>
    <xf numFmtId="0" fontId="8" fillId="0" borderId="0" xfId="4" applyFont="1" applyFill="1" applyBorder="1" applyAlignment="1">
      <alignment horizontal="center" vertical="top"/>
    </xf>
    <xf numFmtId="0" fontId="10" fillId="0" borderId="0" xfId="4" applyFont="1" applyFill="1" applyBorder="1" applyAlignment="1">
      <alignment horizontal="center" vertical="top"/>
    </xf>
    <xf numFmtId="0" fontId="10" fillId="0" borderId="0" xfId="0" applyFont="1" applyFill="1" applyBorder="1" applyAlignment="1">
      <alignment horizontal="center" vertical="top"/>
    </xf>
    <xf numFmtId="0" fontId="13" fillId="0" borderId="0" xfId="4" applyFont="1" applyFill="1" applyBorder="1" applyAlignment="1">
      <alignment horizontal="center" vertical="top"/>
    </xf>
    <xf numFmtId="0" fontId="13" fillId="0" borderId="0" xfId="3" applyFont="1" applyFill="1" applyBorder="1" applyAlignment="1">
      <alignment horizontal="center" vertical="justify" shrinkToFit="1"/>
    </xf>
    <xf numFmtId="0" fontId="5" fillId="0" borderId="0" xfId="3" applyFont="1" applyFill="1" applyBorder="1" applyAlignment="1">
      <alignment horizontal="center" vertical="justify" shrinkToFit="1"/>
    </xf>
    <xf numFmtId="0" fontId="8" fillId="0" borderId="0" xfId="0" applyFont="1" applyFill="1" applyBorder="1" applyAlignment="1">
      <alignment horizontal="center" vertical="top"/>
    </xf>
    <xf numFmtId="166" fontId="2" fillId="0" borderId="13" xfId="4" applyNumberFormat="1" applyFont="1" applyFill="1" applyBorder="1" applyAlignment="1">
      <alignment horizontal="center" vertical="top"/>
    </xf>
    <xf numFmtId="168" fontId="2" fillId="0" borderId="0" xfId="1" applyNumberFormat="1" applyFont="1" applyFill="1" applyBorder="1" applyAlignment="1">
      <alignment vertical="top"/>
    </xf>
    <xf numFmtId="166" fontId="2" fillId="2" borderId="0" xfId="1" applyNumberFormat="1" applyFont="1" applyFill="1" applyBorder="1" applyAlignment="1">
      <alignment vertical="top"/>
    </xf>
    <xf numFmtId="166" fontId="2" fillId="2" borderId="13" xfId="1" applyNumberFormat="1" applyFont="1" applyFill="1" applyBorder="1" applyAlignment="1">
      <alignment vertical="top"/>
    </xf>
    <xf numFmtId="166" fontId="2" fillId="0" borderId="13" xfId="3" applyNumberFormat="1" applyFont="1" applyFill="1" applyBorder="1" applyAlignment="1">
      <alignment vertical="top"/>
    </xf>
    <xf numFmtId="0" fontId="11" fillId="0" borderId="5" xfId="4" applyFont="1" applyFill="1" applyBorder="1" applyAlignment="1">
      <alignment horizontal="center" vertical="top"/>
    </xf>
    <xf numFmtId="164" fontId="5" fillId="3" borderId="0" xfId="4" applyNumberFormat="1" applyFont="1" applyFill="1" applyBorder="1" applyAlignment="1">
      <alignment horizontal="center" vertical="top"/>
    </xf>
    <xf numFmtId="41" fontId="8" fillId="0" borderId="0" xfId="3" applyNumberFormat="1" applyFont="1" applyFill="1" applyBorder="1" applyAlignment="1">
      <alignment vertical="top"/>
    </xf>
    <xf numFmtId="169" fontId="2" fillId="0" borderId="0" xfId="1" applyNumberFormat="1" applyFont="1" applyFill="1" applyBorder="1" applyAlignment="1">
      <alignment vertical="top"/>
    </xf>
    <xf numFmtId="0" fontId="2" fillId="0" borderId="0" xfId="3" applyFont="1" applyFill="1" applyBorder="1" applyAlignment="1">
      <alignment horizontal="left" vertical="top" indent="1"/>
    </xf>
    <xf numFmtId="41" fontId="8" fillId="0" borderId="13" xfId="3" applyNumberFormat="1" applyFont="1" applyFill="1" applyBorder="1" applyAlignment="1">
      <alignment vertical="top"/>
    </xf>
    <xf numFmtId="169" fontId="5" fillId="0" borderId="0" xfId="1" applyNumberFormat="1" applyFont="1" applyFill="1" applyBorder="1" applyAlignment="1">
      <alignment vertical="top"/>
    </xf>
    <xf numFmtId="0" fontId="5" fillId="0" borderId="0" xfId="3" applyFont="1" applyFill="1" applyBorder="1" applyAlignment="1">
      <alignment horizontal="left" vertical="top" indent="1"/>
    </xf>
    <xf numFmtId="169" fontId="5" fillId="0" borderId="0" xfId="1" applyNumberFormat="1" applyFont="1" applyFill="1" applyBorder="1" applyAlignment="1">
      <alignment horizontal="right" vertical="top" wrapText="1"/>
    </xf>
    <xf numFmtId="169" fontId="2" fillId="0" borderId="0" xfId="1" applyNumberFormat="1" applyFont="1" applyFill="1" applyBorder="1" applyAlignment="1">
      <alignment horizontal="right" vertical="top" wrapText="1"/>
    </xf>
    <xf numFmtId="0" fontId="10" fillId="0" borderId="0" xfId="4" applyFont="1" applyFill="1" applyBorder="1" applyAlignment="1">
      <alignment horizontal="left" vertical="top" wrapText="1"/>
    </xf>
    <xf numFmtId="41" fontId="2" fillId="0" borderId="13" xfId="1" applyNumberFormat="1" applyFont="1" applyFill="1" applyBorder="1" applyAlignment="1">
      <alignment horizontal="right" vertical="top" wrapText="1"/>
    </xf>
    <xf numFmtId="166" fontId="2" fillId="0" borderId="0" xfId="1" applyNumberFormat="1" applyFont="1" applyFill="1" applyBorder="1" applyAlignment="1">
      <alignment horizontal="left" vertical="top" indent="1"/>
    </xf>
    <xf numFmtId="169" fontId="5" fillId="0" borderId="0" xfId="4" applyNumberFormat="1" applyFont="1" applyFill="1" applyBorder="1" applyAlignment="1">
      <alignment horizontal="center" vertical="top"/>
    </xf>
    <xf numFmtId="41" fontId="14" fillId="0" borderId="0" xfId="3" applyNumberFormat="1" applyFont="1" applyFill="1" applyBorder="1" applyAlignment="1">
      <alignment horizontal="center" vertical="top"/>
    </xf>
    <xf numFmtId="165" fontId="5" fillId="0" borderId="0" xfId="4" applyNumberFormat="1" applyFont="1" applyFill="1" applyBorder="1" applyAlignment="1">
      <alignment horizontal="center" vertical="top" wrapText="1"/>
    </xf>
    <xf numFmtId="49" fontId="8" fillId="0" borderId="0" xfId="0" applyNumberFormat="1" applyFont="1" applyFill="1" applyAlignment="1">
      <alignment horizontal="center"/>
    </xf>
    <xf numFmtId="0" fontId="10" fillId="0" borderId="0" xfId="0" applyFont="1" applyFill="1" applyBorder="1" applyAlignment="1">
      <alignment vertical="top" wrapText="1"/>
    </xf>
    <xf numFmtId="0" fontId="8" fillId="0" borderId="0" xfId="0" applyNumberFormat="1" applyFont="1" applyFill="1" applyAlignment="1">
      <alignment horizontal="center" vertical="center"/>
    </xf>
    <xf numFmtId="0" fontId="2" fillId="0" borderId="0" xfId="4" applyFont="1" applyFill="1" applyBorder="1" applyAlignment="1">
      <alignment horizontal="center" vertical="center"/>
    </xf>
    <xf numFmtId="166" fontId="2" fillId="0" borderId="0" xfId="1" applyNumberFormat="1" applyFont="1" applyFill="1" applyBorder="1" applyAlignment="1">
      <alignment vertical="center"/>
    </xf>
    <xf numFmtId="166" fontId="2" fillId="0" borderId="0" xfId="3" applyNumberFormat="1" applyFont="1" applyFill="1" applyBorder="1" applyAlignment="1">
      <alignment vertical="center"/>
    </xf>
    <xf numFmtId="0" fontId="10" fillId="0" borderId="0" xfId="4" applyFont="1" applyFill="1" applyBorder="1" applyAlignment="1">
      <alignment vertical="center" wrapText="1"/>
    </xf>
    <xf numFmtId="41" fontId="8" fillId="0" borderId="0" xfId="3" applyNumberFormat="1" applyFont="1" applyFill="1" applyBorder="1" applyAlignment="1">
      <alignment vertical="center"/>
    </xf>
    <xf numFmtId="9" fontId="2" fillId="0" borderId="0" xfId="2" applyFont="1" applyFill="1" applyBorder="1" applyAlignment="1">
      <alignment vertical="top"/>
    </xf>
    <xf numFmtId="0" fontId="2" fillId="0" borderId="0" xfId="4" applyFont="1" applyFill="1" applyBorder="1" applyAlignment="1">
      <alignment horizontal="center" vertical="top"/>
    </xf>
    <xf numFmtId="0" fontId="2" fillId="0" borderId="0" xfId="3" applyFont="1" applyFill="1" applyBorder="1" applyAlignment="1">
      <alignment horizontal="left" vertical="top"/>
    </xf>
    <xf numFmtId="169" fontId="2" fillId="0" borderId="0" xfId="1" applyNumberFormat="1" applyFont="1" applyFill="1" applyBorder="1" applyAlignment="1">
      <alignment vertical="center"/>
    </xf>
    <xf numFmtId="0" fontId="2" fillId="0" borderId="0" xfId="3" applyFont="1" applyFill="1" applyBorder="1" applyAlignment="1">
      <alignment horizontal="left" vertical="center"/>
    </xf>
    <xf numFmtId="0" fontId="10" fillId="0" borderId="0" xfId="0" applyFont="1" applyFill="1" applyAlignment="1">
      <alignment vertical="top" wrapText="1"/>
    </xf>
    <xf numFmtId="0" fontId="10" fillId="0" borderId="0" xfId="4" applyFont="1" applyFill="1" applyBorder="1" applyAlignment="1">
      <alignment vertical="top" wrapText="1"/>
    </xf>
    <xf numFmtId="0" fontId="5" fillId="0" borderId="0" xfId="4" quotePrefix="1" applyFont="1" applyFill="1" applyBorder="1" applyAlignment="1">
      <alignment vertical="top"/>
    </xf>
    <xf numFmtId="41" fontId="8" fillId="0" borderId="13" xfId="3" applyNumberFormat="1" applyFont="1" applyFill="1" applyBorder="1" applyAlignment="1">
      <alignment vertical="center"/>
    </xf>
    <xf numFmtId="166" fontId="2" fillId="0" borderId="13" xfId="1" applyNumberFormat="1" applyFont="1" applyFill="1" applyBorder="1" applyAlignment="1">
      <alignment vertical="center"/>
    </xf>
    <xf numFmtId="0" fontId="8" fillId="0" borderId="0" xfId="3" applyNumberFormat="1" applyFont="1" applyFill="1" applyBorder="1" applyAlignment="1">
      <alignment horizontal="left" vertical="center" indent="1"/>
    </xf>
    <xf numFmtId="0" fontId="7" fillId="0" borderId="6" xfId="4" applyNumberFormat="1" applyFont="1" applyFill="1" applyBorder="1" applyAlignment="1">
      <alignment horizontal="left" vertical="center" indent="1"/>
    </xf>
    <xf numFmtId="0" fontId="8" fillId="0" borderId="0" xfId="4" applyNumberFormat="1" applyFont="1" applyFill="1" applyBorder="1" applyAlignment="1">
      <alignment horizontal="left" vertical="top" indent="1"/>
    </xf>
    <xf numFmtId="0" fontId="7" fillId="0" borderId="0" xfId="4" applyNumberFormat="1" applyFont="1" applyFill="1" applyBorder="1" applyAlignment="1">
      <alignment horizontal="left" vertical="top" indent="1"/>
    </xf>
    <xf numFmtId="0" fontId="8" fillId="0" borderId="0" xfId="0" applyNumberFormat="1" applyFont="1" applyFill="1" applyAlignment="1">
      <alignment horizontal="left" vertical="top" indent="1"/>
    </xf>
    <xf numFmtId="0" fontId="8" fillId="0" borderId="0" xfId="0" applyNumberFormat="1" applyFont="1" applyFill="1" applyAlignment="1">
      <alignment horizontal="left" vertical="center" indent="1"/>
    </xf>
    <xf numFmtId="0" fontId="8" fillId="0" borderId="0" xfId="0" applyNumberFormat="1" applyFont="1" applyFill="1" applyAlignment="1">
      <alignment horizontal="left" indent="1"/>
    </xf>
    <xf numFmtId="0" fontId="8" fillId="0" borderId="0" xfId="4" applyNumberFormat="1" applyFont="1" applyFill="1" applyBorder="1" applyAlignment="1">
      <alignment horizontal="left" vertical="center" indent="1"/>
    </xf>
    <xf numFmtId="0" fontId="10" fillId="0" borderId="0" xfId="0" applyFont="1" applyFill="1" applyBorder="1" applyAlignment="1">
      <alignment horizontal="left" vertical="top" indent="1"/>
    </xf>
    <xf numFmtId="0" fontId="5" fillId="0" borderId="14" xfId="3" applyFont="1" applyFill="1" applyBorder="1" applyAlignment="1">
      <alignment horizontal="center" vertical="justify"/>
    </xf>
    <xf numFmtId="0" fontId="15" fillId="0" borderId="0" xfId="3" applyFont="1" applyFill="1" applyBorder="1" applyAlignment="1">
      <alignment vertical="top"/>
    </xf>
    <xf numFmtId="0" fontId="16" fillId="0" borderId="0" xfId="3" applyFont="1" applyFill="1" applyBorder="1" applyAlignment="1">
      <alignment vertical="top"/>
    </xf>
    <xf numFmtId="0" fontId="17" fillId="0" borderId="0" xfId="3" applyFont="1" applyFill="1" applyBorder="1" applyAlignment="1">
      <alignment vertical="top"/>
    </xf>
    <xf numFmtId="0" fontId="15" fillId="0" borderId="0" xfId="3" applyNumberFormat="1" applyFont="1" applyFill="1" applyBorder="1" applyAlignment="1">
      <alignment horizontal="left" vertical="center" indent="1"/>
    </xf>
    <xf numFmtId="0" fontId="15" fillId="0" borderId="0" xfId="3" applyFont="1" applyFill="1" applyBorder="1" applyAlignment="1">
      <alignment horizontal="center" vertical="justify"/>
    </xf>
    <xf numFmtId="164" fontId="18" fillId="0" borderId="0" xfId="4" applyNumberFormat="1" applyFont="1" applyFill="1" applyBorder="1" applyAlignment="1">
      <alignment horizontal="center" vertical="center"/>
    </xf>
    <xf numFmtId="41" fontId="18" fillId="0" borderId="0" xfId="3" applyNumberFormat="1" applyFont="1" applyFill="1" applyBorder="1" applyAlignment="1">
      <alignment vertical="top"/>
    </xf>
    <xf numFmtId="41" fontId="15" fillId="0" borderId="0" xfId="3" applyNumberFormat="1" applyFont="1" applyFill="1" applyBorder="1" applyAlignment="1">
      <alignment vertical="top"/>
    </xf>
    <xf numFmtId="0" fontId="15" fillId="0" borderId="0" xfId="3" applyFont="1" applyFill="1" applyBorder="1" applyAlignment="1">
      <alignment horizontal="left" vertical="top" indent="1"/>
    </xf>
    <xf numFmtId="0" fontId="8" fillId="0" borderId="0" xfId="0" applyNumberFormat="1" applyFont="1" applyAlignment="1">
      <alignment horizontal="left" indent="1"/>
    </xf>
    <xf numFmtId="169" fontId="2" fillId="0" borderId="0" xfId="4" applyNumberFormat="1" applyFont="1" applyFill="1" applyBorder="1" applyAlignment="1">
      <alignment horizontal="center" vertical="top"/>
    </xf>
    <xf numFmtId="41" fontId="7" fillId="0" borderId="0" xfId="3" applyNumberFormat="1" applyFont="1" applyFill="1" applyBorder="1" applyAlignment="1">
      <alignment vertical="top"/>
    </xf>
    <xf numFmtId="169" fontId="5" fillId="0" borderId="0" xfId="1" applyNumberFormat="1" applyFont="1" applyFill="1" applyBorder="1" applyAlignment="1">
      <alignment horizontal="right" vertical="top"/>
    </xf>
    <xf numFmtId="0" fontId="13" fillId="0" borderId="0" xfId="4" applyFont="1" applyFill="1" applyBorder="1" applyAlignment="1">
      <alignment horizontal="left" vertical="top" indent="1"/>
    </xf>
    <xf numFmtId="0" fontId="5" fillId="0" borderId="0" xfId="4" applyFont="1" applyFill="1" applyBorder="1" applyAlignment="1">
      <alignment horizontal="left" vertical="top" indent="1"/>
    </xf>
    <xf numFmtId="0" fontId="8" fillId="0" borderId="0" xfId="3" applyNumberFormat="1" applyFont="1" applyFill="1" applyBorder="1" applyAlignment="1">
      <alignment horizontal="left" vertical="top" indent="1"/>
    </xf>
    <xf numFmtId="0" fontId="13" fillId="0" borderId="0" xfId="3" applyFont="1" applyFill="1" applyBorder="1" applyAlignment="1">
      <alignment horizontal="left" vertical="justify" indent="1" shrinkToFit="1"/>
    </xf>
    <xf numFmtId="0" fontId="5" fillId="0" borderId="0" xfId="3" applyFont="1" applyFill="1" applyBorder="1" applyAlignment="1">
      <alignment horizontal="left" vertical="justify" indent="1" shrinkToFit="1"/>
    </xf>
    <xf numFmtId="0" fontId="7" fillId="0" borderId="0" xfId="4" applyNumberFormat="1" applyFont="1" applyFill="1" applyBorder="1" applyAlignment="1">
      <alignment horizontal="left" vertical="center" indent="1"/>
    </xf>
    <xf numFmtId="164" fontId="19" fillId="0" borderId="0" xfId="4" applyNumberFormat="1" applyFont="1" applyFill="1" applyBorder="1" applyAlignment="1">
      <alignment horizontal="center" vertical="top"/>
    </xf>
    <xf numFmtId="41" fontId="5" fillId="0" borderId="2" xfId="3" applyNumberFormat="1" applyFont="1" applyFill="1" applyBorder="1" applyAlignment="1">
      <alignment horizontal="center" vertical="top"/>
    </xf>
    <xf numFmtId="41" fontId="5" fillId="0" borderId="3" xfId="3" applyNumberFormat="1" applyFont="1" applyFill="1" applyBorder="1" applyAlignment="1">
      <alignment horizontal="center" vertical="top"/>
    </xf>
    <xf numFmtId="41" fontId="5" fillId="0" borderId="4" xfId="3" applyNumberFormat="1" applyFont="1" applyFill="1" applyBorder="1" applyAlignment="1">
      <alignment horizontal="center" vertical="top"/>
    </xf>
    <xf numFmtId="0" fontId="13" fillId="0" borderId="0" xfId="3" applyFont="1" applyFill="1" applyBorder="1" applyAlignment="1">
      <alignment horizontal="left" vertical="justify" shrinkToFit="1"/>
    </xf>
  </cellXfs>
  <cellStyles count="5">
    <cellStyle name="Comma" xfId="1" builtinId="3"/>
    <cellStyle name="Normal" xfId="0" builtinId="0"/>
    <cellStyle name="Normal_Copy of 2008 10-Year Plan TDBU, CRE, IT (FERC+CPUC) Treasurers Format ver 02_11_2009_V2" xfId="3"/>
    <cellStyle name="Normal_Sheet1" xfId="4"/>
    <cellStyle name="Percent" xfId="2" builtinId="5"/>
  </cellStyles>
  <dxfs count="0"/>
  <tableStyles count="0" defaultTableStyle="TableStyleMedium2" defaultPivotStyle="PivotStyleLight16"/>
  <colors>
    <mruColors>
      <color rgb="FF0000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customXml" Target="../customXml/item1.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sharedStrings" Target="sharedString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windows\TEMP\SCE%20OCF_Craver_Scenario%20%233B_7-17-0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 val="Drop Downs"/>
      <sheetName val="OU Drop Down List"/>
      <sheetName val="T&amp;D Op Plan Flat File ('16)"/>
      <sheetName val="Data 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s>
    <sheetDataSet>
      <sheetData sheetId="0" refreshError="1">
        <row r="62">
          <cell r="G62">
            <v>0</v>
          </cell>
        </row>
      </sheetData>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 val=""/>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Q368"/>
  <sheetViews>
    <sheetView showGridLines="0" tabSelected="1" topLeftCell="B1" zoomScale="80" zoomScaleNormal="80" zoomScaleSheetLayoutView="90" zoomScalePageLayoutView="80" workbookViewId="0">
      <pane ySplit="3" topLeftCell="A4" activePane="bottomLeft" state="frozen"/>
      <selection activeCell="B3" sqref="B3"/>
      <selection pane="bottomLeft" activeCell="B1" sqref="B1"/>
    </sheetView>
  </sheetViews>
  <sheetFormatPr defaultColWidth="9.140625" defaultRowHeight="12.75" x14ac:dyDescent="0.2"/>
  <cols>
    <col min="1" max="1" width="4.7109375" style="6" customWidth="1"/>
    <col min="2" max="2" width="6.7109375" style="6" customWidth="1"/>
    <col min="3" max="3" width="88.7109375" style="71" customWidth="1"/>
    <col min="4" max="4" width="19.28515625" style="149" customWidth="1"/>
    <col min="5" max="5" width="11.28515625" style="149" bestFit="1" customWidth="1"/>
    <col min="6" max="6" width="9" style="3" customWidth="1"/>
    <col min="7" max="7" width="14.28515625" style="53" bestFit="1" customWidth="1"/>
    <col min="8" max="8" width="9.7109375" style="5" customWidth="1"/>
    <col min="9" max="10" width="12.5703125" style="5" customWidth="1"/>
    <col min="11" max="11" width="10.7109375" style="5" customWidth="1"/>
    <col min="12" max="15" width="9.7109375" style="5" customWidth="1"/>
    <col min="16" max="16" width="11" style="5" bestFit="1" customWidth="1"/>
    <col min="17" max="17" width="12.7109375" style="119" customWidth="1"/>
    <col min="18" max="16384" width="9.140625" style="6"/>
  </cols>
  <sheetData>
    <row r="1" spans="1:17" s="159" customFormat="1" ht="25.5" thickBot="1" x14ac:dyDescent="0.25">
      <c r="B1" s="160"/>
      <c r="C1" s="161"/>
      <c r="D1" s="162"/>
      <c r="E1" s="149"/>
      <c r="F1" s="163"/>
      <c r="G1" s="164"/>
      <c r="H1" s="117"/>
      <c r="I1" s="165"/>
      <c r="J1" s="166"/>
      <c r="K1" s="166"/>
      <c r="L1" s="166"/>
      <c r="M1" s="166"/>
      <c r="N1" s="166"/>
      <c r="O1" s="166"/>
      <c r="P1" s="166"/>
      <c r="Q1" s="167"/>
    </row>
    <row r="2" spans="1:17" ht="13.5" thickBot="1" x14ac:dyDescent="0.25">
      <c r="F2" s="158" t="s">
        <v>327</v>
      </c>
      <c r="G2" s="7"/>
      <c r="H2" s="179" t="s">
        <v>0</v>
      </c>
      <c r="I2" s="180"/>
      <c r="J2" s="180"/>
      <c r="K2" s="181"/>
      <c r="L2" s="179" t="s">
        <v>1</v>
      </c>
      <c r="M2" s="180"/>
      <c r="N2" s="180"/>
      <c r="O2" s="181"/>
      <c r="P2" s="129"/>
    </row>
    <row r="3" spans="1:17" s="17" customFormat="1" ht="13.5" thickBot="1" x14ac:dyDescent="0.25">
      <c r="B3" s="115" t="s">
        <v>2</v>
      </c>
      <c r="C3" s="81" t="s">
        <v>3</v>
      </c>
      <c r="D3" s="73" t="s">
        <v>124</v>
      </c>
      <c r="E3" s="150" t="s">
        <v>4</v>
      </c>
      <c r="F3" s="10" t="s">
        <v>328</v>
      </c>
      <c r="G3" s="11" t="s">
        <v>6</v>
      </c>
      <c r="H3" s="12" t="s">
        <v>7</v>
      </c>
      <c r="I3" s="13">
        <v>2017</v>
      </c>
      <c r="J3" s="13">
        <v>2018</v>
      </c>
      <c r="K3" s="14" t="s">
        <v>8</v>
      </c>
      <c r="L3" s="15" t="s">
        <v>7</v>
      </c>
      <c r="M3" s="13">
        <v>2017</v>
      </c>
      <c r="N3" s="13">
        <v>2018</v>
      </c>
      <c r="O3" s="16" t="s">
        <v>8</v>
      </c>
      <c r="P3" s="130"/>
      <c r="Q3" s="122"/>
    </row>
    <row r="4" spans="1:17" s="17" customFormat="1" x14ac:dyDescent="0.2">
      <c r="B4" s="8"/>
      <c r="C4" s="82"/>
      <c r="D4" s="152"/>
      <c r="E4" s="152"/>
      <c r="F4" s="18"/>
      <c r="G4" s="19"/>
      <c r="H4" s="19"/>
      <c r="I4" s="20"/>
      <c r="J4" s="20"/>
      <c r="K4" s="20"/>
      <c r="L4" s="21"/>
      <c r="M4" s="20"/>
      <c r="N4" s="20"/>
      <c r="O4" s="20"/>
      <c r="P4" s="20"/>
      <c r="Q4" s="122"/>
    </row>
    <row r="5" spans="1:17" ht="18.75" x14ac:dyDescent="0.2">
      <c r="B5" s="23" t="s">
        <v>9</v>
      </c>
      <c r="C5" s="83"/>
      <c r="D5" s="151"/>
      <c r="E5" s="151"/>
      <c r="F5" s="24"/>
      <c r="G5" s="19"/>
      <c r="H5" s="19"/>
      <c r="I5" s="25"/>
      <c r="J5" s="25"/>
      <c r="K5" s="25"/>
      <c r="M5" s="25"/>
      <c r="N5" s="25"/>
      <c r="O5" s="25"/>
      <c r="P5" s="25"/>
    </row>
    <row r="6" spans="1:17" x14ac:dyDescent="0.2">
      <c r="B6" s="26"/>
      <c r="C6" s="83"/>
      <c r="D6" s="151"/>
      <c r="E6" s="151"/>
      <c r="F6" s="24"/>
      <c r="G6" s="19"/>
      <c r="H6" s="19"/>
      <c r="I6" s="25"/>
      <c r="J6" s="25"/>
      <c r="K6" s="25"/>
      <c r="M6" s="25"/>
      <c r="N6" s="25"/>
      <c r="O6" s="25"/>
      <c r="P6" s="25"/>
    </row>
    <row r="7" spans="1:17" ht="18.75" x14ac:dyDescent="0.2">
      <c r="B7" s="23" t="s">
        <v>10</v>
      </c>
      <c r="C7" s="82"/>
      <c r="D7" s="152"/>
      <c r="E7" s="152"/>
      <c r="F7" s="18"/>
      <c r="G7" s="19"/>
      <c r="H7" s="19"/>
      <c r="I7" s="20"/>
      <c r="J7" s="20"/>
      <c r="K7" s="20"/>
      <c r="L7" s="21"/>
      <c r="M7" s="20"/>
      <c r="N7" s="20"/>
      <c r="O7" s="20"/>
      <c r="P7" s="20"/>
    </row>
    <row r="8" spans="1:17" ht="4.9000000000000004" customHeight="1" x14ac:dyDescent="0.2">
      <c r="B8" s="30"/>
      <c r="C8" s="83"/>
      <c r="D8" s="168"/>
      <c r="E8" s="168"/>
      <c r="F8" s="24"/>
      <c r="G8" s="19"/>
      <c r="H8" s="25"/>
      <c r="I8" s="62"/>
      <c r="J8" s="62"/>
      <c r="K8" s="25"/>
      <c r="L8" s="25"/>
      <c r="M8" s="25"/>
      <c r="N8" s="25"/>
      <c r="O8" s="25"/>
      <c r="P8" s="25"/>
    </row>
    <row r="9" spans="1:17" s="17" customFormat="1" x14ac:dyDescent="0.2">
      <c r="A9" s="6"/>
      <c r="B9" s="27">
        <v>7756</v>
      </c>
      <c r="C9" s="83" t="s">
        <v>297</v>
      </c>
      <c r="D9" s="151" t="s">
        <v>207</v>
      </c>
      <c r="E9" s="72">
        <v>901458993</v>
      </c>
      <c r="F9" s="24" t="s">
        <v>12</v>
      </c>
      <c r="G9" s="19">
        <v>42675</v>
      </c>
      <c r="H9" s="25">
        <v>36.147990000000007</v>
      </c>
      <c r="I9" s="117">
        <v>1200</v>
      </c>
      <c r="J9" s="117">
        <v>1000</v>
      </c>
      <c r="K9" s="25">
        <f>SUM(H9:J9)</f>
        <v>2236.1479899999999</v>
      </c>
      <c r="L9" s="25">
        <v>36.147990000000007</v>
      </c>
      <c r="M9" s="25">
        <v>1200</v>
      </c>
      <c r="N9" s="25">
        <v>1000</v>
      </c>
      <c r="O9" s="25">
        <f>SUM(L9:N9)</f>
        <v>2236.1479899999999</v>
      </c>
      <c r="P9" s="118"/>
      <c r="Q9" s="122"/>
    </row>
    <row r="10" spans="1:17" s="17" customFormat="1" x14ac:dyDescent="0.2">
      <c r="A10" s="6"/>
      <c r="B10" s="27">
        <v>7775</v>
      </c>
      <c r="C10" s="83" t="s">
        <v>298</v>
      </c>
      <c r="D10" s="151" t="s">
        <v>208</v>
      </c>
      <c r="E10" s="72">
        <v>901515853</v>
      </c>
      <c r="F10" s="24" t="s">
        <v>12</v>
      </c>
      <c r="G10" s="19">
        <v>43252</v>
      </c>
      <c r="H10" s="25">
        <v>0.55200000000000005</v>
      </c>
      <c r="I10" s="117">
        <v>50</v>
      </c>
      <c r="J10" s="117">
        <v>150</v>
      </c>
      <c r="K10" s="25">
        <f>SUM(H10:J10)</f>
        <v>200.55199999999999</v>
      </c>
      <c r="L10" s="25">
        <v>0.55200000000000005</v>
      </c>
      <c r="M10" s="25">
        <v>50</v>
      </c>
      <c r="N10" s="25">
        <v>150</v>
      </c>
      <c r="O10" s="25">
        <f>SUM(L10:N10)</f>
        <v>200.55199999999999</v>
      </c>
      <c r="P10" s="118"/>
      <c r="Q10" s="122"/>
    </row>
    <row r="11" spans="1:17" s="17" customFormat="1" ht="13.5" thickBot="1" x14ac:dyDescent="0.25">
      <c r="A11" s="6"/>
      <c r="B11" s="34"/>
      <c r="C11" s="85" t="s">
        <v>17</v>
      </c>
      <c r="D11" s="152"/>
      <c r="E11" s="74"/>
      <c r="F11" s="18"/>
      <c r="G11" s="19"/>
      <c r="H11" s="64">
        <f t="shared" ref="H11:O11" si="0">+SUBTOTAL(9,H9:H10)</f>
        <v>36.699990000000007</v>
      </c>
      <c r="I11" s="64">
        <f t="shared" si="0"/>
        <v>1250</v>
      </c>
      <c r="J11" s="64">
        <f t="shared" si="0"/>
        <v>1150</v>
      </c>
      <c r="K11" s="64">
        <f t="shared" si="0"/>
        <v>2436.6999900000001</v>
      </c>
      <c r="L11" s="64">
        <f t="shared" si="0"/>
        <v>36.699990000000007</v>
      </c>
      <c r="M11" s="64">
        <f t="shared" si="0"/>
        <v>1250</v>
      </c>
      <c r="N11" s="64">
        <f t="shared" si="0"/>
        <v>1150</v>
      </c>
      <c r="O11" s="64">
        <f t="shared" si="0"/>
        <v>2436.6999900000001</v>
      </c>
      <c r="P11" s="123"/>
      <c r="Q11" s="122"/>
    </row>
    <row r="12" spans="1:17" s="17" customFormat="1" ht="13.5" thickTop="1" x14ac:dyDescent="0.2">
      <c r="A12" s="6"/>
      <c r="B12" s="34"/>
      <c r="C12" s="85"/>
      <c r="D12" s="152"/>
      <c r="E12" s="74"/>
      <c r="F12" s="18"/>
      <c r="G12" s="19"/>
      <c r="H12" s="65"/>
      <c r="I12" s="65"/>
      <c r="J12" s="65"/>
      <c r="K12" s="65"/>
      <c r="L12" s="65"/>
      <c r="M12" s="65"/>
      <c r="N12" s="65"/>
      <c r="O12" s="65"/>
      <c r="P12" s="123"/>
      <c r="Q12" s="122"/>
    </row>
    <row r="13" spans="1:17" s="17" customFormat="1" ht="18.75" x14ac:dyDescent="0.2">
      <c r="A13" s="6"/>
      <c r="B13" s="23" t="s">
        <v>18</v>
      </c>
      <c r="C13" s="85"/>
      <c r="D13" s="152"/>
      <c r="E13" s="74"/>
      <c r="F13" s="18"/>
      <c r="G13" s="19"/>
      <c r="H13" s="65"/>
      <c r="I13" s="65"/>
      <c r="J13" s="65"/>
      <c r="K13" s="65"/>
      <c r="L13" s="65"/>
      <c r="M13" s="65"/>
      <c r="N13" s="65"/>
      <c r="O13" s="65"/>
      <c r="P13" s="123"/>
      <c r="Q13" s="122"/>
    </row>
    <row r="14" spans="1:17" s="17" customFormat="1" ht="4.9000000000000004" customHeight="1" x14ac:dyDescent="0.2">
      <c r="A14" s="6"/>
      <c r="B14" s="23"/>
      <c r="C14" s="85"/>
      <c r="D14" s="152"/>
      <c r="E14" s="74"/>
      <c r="F14" s="18"/>
      <c r="G14" s="19"/>
      <c r="H14" s="65"/>
      <c r="I14" s="65"/>
      <c r="J14" s="65"/>
      <c r="K14" s="65"/>
      <c r="L14" s="65"/>
      <c r="M14" s="65"/>
      <c r="N14" s="65"/>
      <c r="O14" s="65"/>
      <c r="P14" s="123"/>
      <c r="Q14" s="122"/>
    </row>
    <row r="15" spans="1:17" x14ac:dyDescent="0.2">
      <c r="B15" s="31">
        <v>5383</v>
      </c>
      <c r="C15" s="80" t="s">
        <v>277</v>
      </c>
      <c r="D15" s="153" t="s">
        <v>294</v>
      </c>
      <c r="E15" s="72">
        <v>901191112</v>
      </c>
      <c r="F15" s="24" t="s">
        <v>12</v>
      </c>
      <c r="G15" s="19">
        <v>43070</v>
      </c>
      <c r="H15" s="25">
        <v>2287.7217599999999</v>
      </c>
      <c r="I15" s="117">
        <v>1600</v>
      </c>
      <c r="J15" s="117">
        <v>600</v>
      </c>
      <c r="K15" s="25">
        <f>SUM(H15:J15)</f>
        <v>4487.7217600000004</v>
      </c>
      <c r="L15" s="25">
        <v>800.70261599999992</v>
      </c>
      <c r="M15" s="25">
        <v>560</v>
      </c>
      <c r="N15" s="25">
        <v>210</v>
      </c>
      <c r="O15" s="25">
        <f>SUM(L15:N15)</f>
        <v>1570.702616</v>
      </c>
      <c r="P15" s="118"/>
    </row>
    <row r="16" spans="1:17" ht="25.5" x14ac:dyDescent="0.2">
      <c r="B16" s="31">
        <v>6824</v>
      </c>
      <c r="C16" s="137" t="s">
        <v>303</v>
      </c>
      <c r="D16" s="154" t="s">
        <v>125</v>
      </c>
      <c r="E16" s="72">
        <v>900522611</v>
      </c>
      <c r="F16" s="134" t="s">
        <v>12</v>
      </c>
      <c r="G16" s="4">
        <v>43070</v>
      </c>
      <c r="H16" s="135">
        <v>22398.100519999996</v>
      </c>
      <c r="I16" s="138">
        <v>1600</v>
      </c>
      <c r="J16" s="138">
        <v>600</v>
      </c>
      <c r="K16" s="135">
        <f>SUM(H16:J16)</f>
        <v>24598.100519999996</v>
      </c>
      <c r="L16" s="135">
        <v>8287.2971923999994</v>
      </c>
      <c r="M16" s="135">
        <v>592</v>
      </c>
      <c r="N16" s="135">
        <v>222</v>
      </c>
      <c r="O16" s="135">
        <f>SUM(L16:N16)</f>
        <v>9101.2971923999994</v>
      </c>
      <c r="P16" s="118"/>
    </row>
    <row r="17" spans="1:17" x14ac:dyDescent="0.2">
      <c r="B17" s="31">
        <v>7113</v>
      </c>
      <c r="C17" s="80" t="s">
        <v>185</v>
      </c>
      <c r="D17" s="153" t="s">
        <v>128</v>
      </c>
      <c r="E17" s="72">
        <v>901241164</v>
      </c>
      <c r="F17" s="24" t="s">
        <v>12</v>
      </c>
      <c r="G17" s="19">
        <v>43070</v>
      </c>
      <c r="H17" s="25">
        <v>4216.6280399999996</v>
      </c>
      <c r="I17" s="117">
        <v>3617.88</v>
      </c>
      <c r="J17" s="117">
        <v>0</v>
      </c>
      <c r="K17" s="25">
        <f>SUM(H17:J17)</f>
        <v>7834.5080399999997</v>
      </c>
      <c r="L17" s="25">
        <v>4216.6280399999996</v>
      </c>
      <c r="M17" s="25">
        <v>3617.88</v>
      </c>
      <c r="N17" s="25">
        <v>0</v>
      </c>
      <c r="O17" s="25">
        <f>SUM(L17:N17)</f>
        <v>7834.5080399999997</v>
      </c>
      <c r="P17" s="118"/>
    </row>
    <row r="18" spans="1:17" s="17" customFormat="1" ht="13.5" thickBot="1" x14ac:dyDescent="0.25">
      <c r="A18" s="6"/>
      <c r="B18" s="31"/>
      <c r="C18" s="84" t="s">
        <v>20</v>
      </c>
      <c r="D18" s="152"/>
      <c r="E18" s="74"/>
      <c r="F18" s="18"/>
      <c r="G18" s="19"/>
      <c r="H18" s="66">
        <f>+SUBTOTAL(9,H15:H17)</f>
        <v>28902.450319999996</v>
      </c>
      <c r="I18" s="66">
        <f t="shared" ref="I18:O18" si="1">+SUBTOTAL(9,I15:I17)</f>
        <v>6817.88</v>
      </c>
      <c r="J18" s="66">
        <f t="shared" si="1"/>
        <v>1200</v>
      </c>
      <c r="K18" s="66">
        <f t="shared" si="1"/>
        <v>36920.330319999994</v>
      </c>
      <c r="L18" s="66">
        <f t="shared" si="1"/>
        <v>13304.627848399999</v>
      </c>
      <c r="M18" s="66">
        <f t="shared" si="1"/>
        <v>4769.88</v>
      </c>
      <c r="N18" s="66">
        <f t="shared" si="1"/>
        <v>432</v>
      </c>
      <c r="O18" s="66">
        <f t="shared" si="1"/>
        <v>18506.507848400001</v>
      </c>
      <c r="P18" s="121"/>
      <c r="Q18" s="122"/>
    </row>
    <row r="19" spans="1:17" s="17" customFormat="1" ht="13.5" thickTop="1" x14ac:dyDescent="0.2">
      <c r="A19" s="6"/>
      <c r="B19" s="34"/>
      <c r="C19" s="85"/>
      <c r="D19" s="152"/>
      <c r="E19" s="74"/>
      <c r="F19" s="18"/>
      <c r="G19" s="19"/>
      <c r="H19" s="65"/>
      <c r="I19" s="65"/>
      <c r="J19" s="65"/>
      <c r="K19" s="65"/>
      <c r="L19" s="65"/>
      <c r="M19" s="65"/>
      <c r="N19" s="65"/>
      <c r="O19" s="65"/>
      <c r="P19" s="123"/>
      <c r="Q19" s="122"/>
    </row>
    <row r="20" spans="1:17" ht="18.75" x14ac:dyDescent="0.2">
      <c r="B20" s="23" t="s">
        <v>21</v>
      </c>
      <c r="C20" s="80"/>
      <c r="D20" s="151"/>
      <c r="E20" s="75"/>
      <c r="F20" s="24"/>
      <c r="G20" s="19"/>
      <c r="H20" s="67"/>
      <c r="I20" s="65"/>
      <c r="J20" s="65"/>
      <c r="K20" s="65"/>
      <c r="L20" s="65"/>
      <c r="M20" s="65"/>
      <c r="N20" s="65"/>
      <c r="O20" s="65"/>
      <c r="P20" s="123"/>
    </row>
    <row r="21" spans="1:17" ht="4.9000000000000004" customHeight="1" x14ac:dyDescent="0.2">
      <c r="B21" s="23"/>
      <c r="C21" s="80"/>
      <c r="D21" s="151"/>
      <c r="E21" s="75"/>
      <c r="F21" s="24"/>
      <c r="G21" s="19"/>
      <c r="H21" s="67"/>
      <c r="I21" s="65"/>
      <c r="J21" s="65"/>
      <c r="K21" s="65"/>
      <c r="L21" s="65"/>
      <c r="M21" s="65"/>
      <c r="N21" s="65"/>
      <c r="O21" s="65"/>
      <c r="P21" s="123"/>
    </row>
    <row r="22" spans="1:17" x14ac:dyDescent="0.2">
      <c r="B22" s="31">
        <v>6468</v>
      </c>
      <c r="C22" s="71" t="s">
        <v>87</v>
      </c>
      <c r="D22" s="151" t="s">
        <v>179</v>
      </c>
      <c r="E22" s="72">
        <v>800063610</v>
      </c>
      <c r="F22" s="24" t="s">
        <v>12</v>
      </c>
      <c r="G22" s="19">
        <v>42705</v>
      </c>
      <c r="H22" s="25">
        <v>680.23881999999992</v>
      </c>
      <c r="I22" s="62">
        <v>100</v>
      </c>
      <c r="J22" s="62">
        <v>0</v>
      </c>
      <c r="K22" s="25">
        <f>SUM(H22:J22)</f>
        <v>780.23881999999992</v>
      </c>
      <c r="L22" s="25">
        <v>680.23881999999992</v>
      </c>
      <c r="M22" s="25">
        <v>100</v>
      </c>
      <c r="N22" s="25">
        <v>0</v>
      </c>
      <c r="O22" s="25">
        <f>SUM(L22:N22)</f>
        <v>780.23881999999992</v>
      </c>
      <c r="P22" s="118"/>
    </row>
    <row r="23" spans="1:17" x14ac:dyDescent="0.2">
      <c r="B23" s="31">
        <v>7112</v>
      </c>
      <c r="C23" s="71" t="s">
        <v>62</v>
      </c>
      <c r="D23" s="151" t="s">
        <v>176</v>
      </c>
      <c r="E23" s="72">
        <v>900305114</v>
      </c>
      <c r="F23" s="24" t="s">
        <v>12</v>
      </c>
      <c r="G23" s="178">
        <v>42887</v>
      </c>
      <c r="H23" s="25">
        <v>3202.4907400000002</v>
      </c>
      <c r="I23" s="62">
        <v>1450</v>
      </c>
      <c r="J23" s="62">
        <v>0</v>
      </c>
      <c r="K23" s="25">
        <f>SUM(H23:J23)</f>
        <v>4652.4907400000002</v>
      </c>
      <c r="L23" s="25">
        <v>3202.4907400000002</v>
      </c>
      <c r="M23" s="25">
        <v>1450</v>
      </c>
      <c r="N23" s="25">
        <v>0</v>
      </c>
      <c r="O23" s="25">
        <f>SUM(L23:N23)</f>
        <v>4652.4907400000002</v>
      </c>
      <c r="P23" s="118"/>
    </row>
    <row r="24" spans="1:17" ht="4.9000000000000004" customHeight="1" x14ac:dyDescent="0.2">
      <c r="B24" s="30"/>
      <c r="C24" s="79"/>
      <c r="D24" s="151"/>
      <c r="E24" s="75"/>
      <c r="F24" s="24"/>
      <c r="G24" s="19"/>
      <c r="H24" s="25"/>
      <c r="I24" s="25"/>
      <c r="J24" s="25"/>
      <c r="K24" s="25"/>
      <c r="L24" s="25"/>
      <c r="M24" s="25"/>
      <c r="N24" s="25"/>
      <c r="O24" s="25"/>
      <c r="P24" s="118"/>
    </row>
    <row r="25" spans="1:17" x14ac:dyDescent="0.2">
      <c r="B25" s="30">
        <v>6415</v>
      </c>
      <c r="C25" s="79" t="s">
        <v>28</v>
      </c>
      <c r="D25" s="155" t="s">
        <v>131</v>
      </c>
      <c r="E25" s="72">
        <v>900566042</v>
      </c>
      <c r="F25" s="24" t="s">
        <v>12</v>
      </c>
      <c r="G25" s="19">
        <v>42735</v>
      </c>
      <c r="H25" s="25">
        <v>0</v>
      </c>
      <c r="I25" s="62">
        <v>5</v>
      </c>
      <c r="J25" s="62">
        <v>0</v>
      </c>
      <c r="K25" s="25">
        <f t="shared" ref="K25:K26" si="2">SUM(H25:J25)</f>
        <v>5</v>
      </c>
      <c r="L25" s="25">
        <v>0</v>
      </c>
      <c r="M25" s="25">
        <v>5</v>
      </c>
      <c r="N25" s="25">
        <v>0</v>
      </c>
      <c r="O25" s="25">
        <f t="shared" ref="O25:O26" si="3">SUM(L25:N25)</f>
        <v>5</v>
      </c>
      <c r="P25" s="118"/>
    </row>
    <row r="26" spans="1:17" x14ac:dyDescent="0.2">
      <c r="B26" s="30">
        <v>6415</v>
      </c>
      <c r="C26" s="79" t="s">
        <v>29</v>
      </c>
      <c r="D26" s="155" t="s">
        <v>132</v>
      </c>
      <c r="E26" s="72">
        <v>900566043</v>
      </c>
      <c r="F26" s="24" t="s">
        <v>12</v>
      </c>
      <c r="G26" s="19">
        <v>42735</v>
      </c>
      <c r="H26" s="25">
        <v>0</v>
      </c>
      <c r="I26" s="62">
        <v>5</v>
      </c>
      <c r="J26" s="62">
        <v>0</v>
      </c>
      <c r="K26" s="25">
        <f t="shared" si="2"/>
        <v>5</v>
      </c>
      <c r="L26" s="47">
        <v>0</v>
      </c>
      <c r="M26" s="47">
        <v>5</v>
      </c>
      <c r="N26" s="47">
        <v>0</v>
      </c>
      <c r="O26" s="47">
        <f t="shared" si="3"/>
        <v>5</v>
      </c>
      <c r="P26" s="118"/>
    </row>
    <row r="27" spans="1:17" x14ac:dyDescent="0.2">
      <c r="B27" s="31">
        <v>6415</v>
      </c>
      <c r="C27" s="78" t="s">
        <v>30</v>
      </c>
      <c r="D27" s="151"/>
      <c r="E27" s="75"/>
      <c r="F27" s="24"/>
      <c r="G27" s="19"/>
      <c r="H27" s="63">
        <f t="shared" ref="H27:O27" si="4">+SUBTOTAL(9,H25:H26)</f>
        <v>0</v>
      </c>
      <c r="I27" s="63">
        <f t="shared" si="4"/>
        <v>10</v>
      </c>
      <c r="J27" s="63">
        <f t="shared" si="4"/>
        <v>0</v>
      </c>
      <c r="K27" s="63">
        <f>+SUBTOTAL(9,K25:K26)</f>
        <v>10</v>
      </c>
      <c r="L27" s="57">
        <f t="shared" si="4"/>
        <v>0</v>
      </c>
      <c r="M27" s="57">
        <f t="shared" si="4"/>
        <v>10</v>
      </c>
      <c r="N27" s="57">
        <f t="shared" si="4"/>
        <v>0</v>
      </c>
      <c r="O27" s="57">
        <f t="shared" si="4"/>
        <v>10</v>
      </c>
      <c r="P27" s="121"/>
    </row>
    <row r="28" spans="1:17" ht="4.9000000000000004" customHeight="1" x14ac:dyDescent="0.2">
      <c r="B28" s="30"/>
      <c r="C28" s="80"/>
      <c r="D28" s="151"/>
      <c r="E28" s="75"/>
      <c r="F28" s="24"/>
      <c r="G28" s="19"/>
      <c r="H28" s="25"/>
      <c r="I28" s="25"/>
      <c r="J28" s="25"/>
      <c r="K28" s="25"/>
      <c r="L28" s="25"/>
      <c r="M28" s="25"/>
      <c r="N28" s="25"/>
      <c r="O28" s="25"/>
      <c r="P28" s="118"/>
    </row>
    <row r="29" spans="1:17" ht="12.75" customHeight="1" x14ac:dyDescent="0.2">
      <c r="B29" s="42">
        <v>7680</v>
      </c>
      <c r="C29" s="132" t="s">
        <v>299</v>
      </c>
      <c r="D29" s="151" t="s">
        <v>224</v>
      </c>
      <c r="E29" s="72">
        <v>901333497</v>
      </c>
      <c r="F29" s="24" t="s">
        <v>12</v>
      </c>
      <c r="G29" s="19">
        <v>43070</v>
      </c>
      <c r="H29" s="68">
        <v>28048.063709999999</v>
      </c>
      <c r="I29" s="117">
        <v>30268.928</v>
      </c>
      <c r="J29" s="117">
        <v>3000</v>
      </c>
      <c r="K29" s="69">
        <f>SUM(H29:J29)</f>
        <v>61316.991710000002</v>
      </c>
      <c r="L29" s="69">
        <v>26926.141161599997</v>
      </c>
      <c r="M29" s="69">
        <v>29058.170879999998</v>
      </c>
      <c r="N29" s="69">
        <v>2880</v>
      </c>
      <c r="O29" s="69">
        <f>SUM(L29:N29)</f>
        <v>58864.312041599995</v>
      </c>
      <c r="P29" s="124"/>
    </row>
    <row r="30" spans="1:17" s="17" customFormat="1" ht="4.9000000000000004" customHeight="1" x14ac:dyDescent="0.2">
      <c r="A30" s="6"/>
      <c r="B30" s="42"/>
      <c r="C30" s="84"/>
      <c r="D30" s="152"/>
      <c r="E30" s="74"/>
      <c r="F30" s="18"/>
      <c r="G30" s="19"/>
      <c r="H30" s="67"/>
      <c r="I30" s="67"/>
      <c r="J30" s="67"/>
      <c r="K30" s="67"/>
      <c r="L30" s="67"/>
      <c r="M30" s="67"/>
      <c r="N30" s="67"/>
      <c r="O30" s="67"/>
      <c r="P30" s="128"/>
      <c r="Q30" s="122"/>
    </row>
    <row r="31" spans="1:17" ht="12.75" customHeight="1" x14ac:dyDescent="0.2">
      <c r="B31" s="101">
        <v>7451</v>
      </c>
      <c r="C31" s="83" t="s">
        <v>300</v>
      </c>
      <c r="D31" s="151" t="s">
        <v>225</v>
      </c>
      <c r="E31" s="72">
        <v>800477079</v>
      </c>
      <c r="F31" s="24" t="s">
        <v>12</v>
      </c>
      <c r="G31" s="19">
        <v>42767</v>
      </c>
      <c r="H31" s="68">
        <v>12373.81639</v>
      </c>
      <c r="I31" s="117">
        <v>1086.6640000000002</v>
      </c>
      <c r="J31" s="117">
        <v>0</v>
      </c>
      <c r="K31" s="69">
        <f>SUM(H31:J31)</f>
        <v>13460.480390000001</v>
      </c>
      <c r="L31" s="69">
        <v>12373.81639</v>
      </c>
      <c r="M31" s="69">
        <v>1086.6640000000002</v>
      </c>
      <c r="N31" s="69">
        <v>0</v>
      </c>
      <c r="O31" s="69">
        <f>SUM(L31:N31)</f>
        <v>13460.480390000001</v>
      </c>
      <c r="P31" s="124"/>
    </row>
    <row r="32" spans="1:17" ht="12.75" customHeight="1" x14ac:dyDescent="0.2">
      <c r="B32" s="39">
        <v>7451</v>
      </c>
      <c r="C32" s="83" t="s">
        <v>209</v>
      </c>
      <c r="D32" s="151" t="s">
        <v>226</v>
      </c>
      <c r="E32" s="72">
        <v>901330664</v>
      </c>
      <c r="F32" s="24" t="s">
        <v>12</v>
      </c>
      <c r="G32" s="19">
        <v>42705</v>
      </c>
      <c r="H32" s="110">
        <v>239.11490999999998</v>
      </c>
      <c r="I32" s="120">
        <v>64</v>
      </c>
      <c r="J32" s="120">
        <v>0</v>
      </c>
      <c r="K32" s="70">
        <f>SUM(H32:J32)</f>
        <v>303.11491000000001</v>
      </c>
      <c r="L32" s="70">
        <v>239.11490999999998</v>
      </c>
      <c r="M32" s="70">
        <v>64</v>
      </c>
      <c r="N32" s="70">
        <v>0</v>
      </c>
      <c r="O32" s="70">
        <f>SUM(L32:N32)</f>
        <v>303.11491000000001</v>
      </c>
      <c r="P32" s="124"/>
    </row>
    <row r="33" spans="1:17" s="17" customFormat="1" ht="12.75" customHeight="1" x14ac:dyDescent="0.2">
      <c r="A33" s="6"/>
      <c r="B33" s="102">
        <v>7451</v>
      </c>
      <c r="C33" s="84" t="s">
        <v>205</v>
      </c>
      <c r="D33" s="152"/>
      <c r="E33" s="74"/>
      <c r="F33" s="18"/>
      <c r="G33" s="19"/>
      <c r="H33" s="67">
        <f>+SUBTOTAL(9,H31:H32)</f>
        <v>12612.9313</v>
      </c>
      <c r="I33" s="67">
        <f t="shared" ref="I33:J33" si="5">+SUBTOTAL(9,I31:I32)</f>
        <v>1150.6640000000002</v>
      </c>
      <c r="J33" s="67">
        <f t="shared" si="5"/>
        <v>0</v>
      </c>
      <c r="K33" s="67">
        <f>+SUBTOTAL(9,K31:K32)</f>
        <v>13763.595300000001</v>
      </c>
      <c r="L33" s="67">
        <f t="shared" ref="L33:O33" si="6">+SUBTOTAL(9,L31:L32)</f>
        <v>12612.9313</v>
      </c>
      <c r="M33" s="67">
        <f t="shared" si="6"/>
        <v>1150.6640000000002</v>
      </c>
      <c r="N33" s="67">
        <f t="shared" si="6"/>
        <v>0</v>
      </c>
      <c r="O33" s="67">
        <f t="shared" si="6"/>
        <v>13763.595300000001</v>
      </c>
      <c r="P33" s="128"/>
      <c r="Q33" s="122"/>
    </row>
    <row r="34" spans="1:17" s="17" customFormat="1" ht="4.9000000000000004" customHeight="1" x14ac:dyDescent="0.2">
      <c r="A34" s="6"/>
      <c r="B34" s="42"/>
      <c r="C34" s="84"/>
      <c r="D34" s="152"/>
      <c r="E34" s="74"/>
      <c r="F34" s="18"/>
      <c r="G34" s="19"/>
      <c r="H34" s="67"/>
      <c r="I34" s="67"/>
      <c r="J34" s="67"/>
      <c r="K34" s="67"/>
      <c r="L34" s="67"/>
      <c r="M34" s="67"/>
      <c r="N34" s="67"/>
      <c r="O34" s="67"/>
      <c r="P34" s="128"/>
      <c r="Q34" s="122"/>
    </row>
    <row r="35" spans="1:17" ht="25.5" x14ac:dyDescent="0.2">
      <c r="B35" s="42">
        <v>7518</v>
      </c>
      <c r="C35" s="145" t="s">
        <v>301</v>
      </c>
      <c r="D35" s="151" t="s">
        <v>148</v>
      </c>
      <c r="E35" s="61">
        <v>901007168</v>
      </c>
      <c r="F35" s="140" t="s">
        <v>12</v>
      </c>
      <c r="G35" s="19">
        <v>43070</v>
      </c>
      <c r="H35" s="68">
        <v>4372.9054999999998</v>
      </c>
      <c r="I35" s="117">
        <v>2906.7620000000002</v>
      </c>
      <c r="J35" s="117">
        <v>1200</v>
      </c>
      <c r="K35" s="69">
        <f>SUM(H35:J35)</f>
        <v>8479.6674999999996</v>
      </c>
      <c r="L35" s="69">
        <v>3498.3244</v>
      </c>
      <c r="M35" s="69">
        <v>2325.4096000000004</v>
      </c>
      <c r="N35" s="69">
        <v>960</v>
      </c>
      <c r="O35" s="69">
        <f>SUM(L35:N35)</f>
        <v>6783.7340000000004</v>
      </c>
      <c r="P35" s="124"/>
      <c r="Q35" s="141"/>
    </row>
    <row r="36" spans="1:17" ht="12.75" customHeight="1" x14ac:dyDescent="0.2">
      <c r="B36" s="42">
        <v>7119</v>
      </c>
      <c r="C36" s="132" t="s">
        <v>316</v>
      </c>
      <c r="D36" s="151" t="s">
        <v>211</v>
      </c>
      <c r="E36" s="72">
        <v>900772538</v>
      </c>
      <c r="F36" s="24" t="s">
        <v>12</v>
      </c>
      <c r="G36" s="19">
        <v>43435</v>
      </c>
      <c r="H36" s="68">
        <v>2707.5185999999999</v>
      </c>
      <c r="I36" s="68">
        <v>4211.97</v>
      </c>
      <c r="J36" s="68">
        <v>5693.5302000000001</v>
      </c>
      <c r="K36" s="69">
        <f>SUM(H36:J36)</f>
        <v>12613.018800000002</v>
      </c>
      <c r="L36" s="69">
        <v>2707.5185999999999</v>
      </c>
      <c r="M36" s="69">
        <v>4211.97</v>
      </c>
      <c r="N36" s="69">
        <v>5693.5302000000001</v>
      </c>
      <c r="O36" s="69">
        <f>SUM(L36:N36)</f>
        <v>12613.018800000002</v>
      </c>
      <c r="P36" s="124"/>
    </row>
    <row r="37" spans="1:17" ht="12.75" customHeight="1" x14ac:dyDescent="0.2">
      <c r="B37" s="42">
        <v>7790</v>
      </c>
      <c r="C37" s="83" t="s">
        <v>302</v>
      </c>
      <c r="D37" s="151" t="s">
        <v>212</v>
      </c>
      <c r="E37" s="72">
        <v>901552346</v>
      </c>
      <c r="F37" s="24" t="s">
        <v>12</v>
      </c>
      <c r="G37" s="19">
        <v>43435</v>
      </c>
      <c r="H37" s="68">
        <v>126.09013</v>
      </c>
      <c r="I37" s="68">
        <v>3817.3910000000001</v>
      </c>
      <c r="J37" s="68">
        <v>702.8184</v>
      </c>
      <c r="K37" s="69">
        <f>SUM(H37:J37)</f>
        <v>4646.2995300000002</v>
      </c>
      <c r="L37" s="69">
        <v>126.09013</v>
      </c>
      <c r="M37" s="69">
        <v>3817.3910000000001</v>
      </c>
      <c r="N37" s="69">
        <v>702.8184</v>
      </c>
      <c r="O37" s="69">
        <f>SUM(L37:N37)</f>
        <v>4646.2995300000002</v>
      </c>
      <c r="P37" s="124"/>
    </row>
    <row r="38" spans="1:17" ht="4.9000000000000004" customHeight="1" x14ac:dyDescent="0.2">
      <c r="B38" s="39"/>
      <c r="C38" s="80"/>
      <c r="D38" s="151"/>
      <c r="E38" s="75"/>
      <c r="F38" s="24"/>
      <c r="G38" s="19"/>
      <c r="H38" s="68"/>
      <c r="I38" s="68"/>
      <c r="J38" s="68"/>
      <c r="K38" s="68"/>
      <c r="L38" s="68"/>
      <c r="M38" s="68"/>
      <c r="N38" s="68"/>
      <c r="O38" s="68"/>
      <c r="P38" s="169"/>
    </row>
    <row r="39" spans="1:17" s="1" customFormat="1" ht="25.5" x14ac:dyDescent="0.2">
      <c r="B39" s="30">
        <v>7547</v>
      </c>
      <c r="C39" s="132" t="s">
        <v>312</v>
      </c>
      <c r="D39" s="156" t="s">
        <v>213</v>
      </c>
      <c r="E39" s="72">
        <v>901107340</v>
      </c>
      <c r="F39" s="134" t="s">
        <v>12</v>
      </c>
      <c r="G39" s="4">
        <v>43252</v>
      </c>
      <c r="H39" s="135">
        <v>270.96123999999998</v>
      </c>
      <c r="I39" s="135">
        <v>4230</v>
      </c>
      <c r="J39" s="136">
        <v>1929</v>
      </c>
      <c r="K39" s="135">
        <f>SUM(H39:J39)</f>
        <v>6429.9612399999996</v>
      </c>
      <c r="L39" s="135">
        <v>270.96123999999998</v>
      </c>
      <c r="M39" s="135">
        <v>4230</v>
      </c>
      <c r="N39" s="135">
        <v>1929</v>
      </c>
      <c r="O39" s="135">
        <f>SUM(L39:N39)</f>
        <v>6429.9612399999996</v>
      </c>
      <c r="P39" s="142"/>
      <c r="Q39" s="143"/>
    </row>
    <row r="40" spans="1:17" ht="13.9" customHeight="1" x14ac:dyDescent="0.2">
      <c r="B40" s="30">
        <v>7547</v>
      </c>
      <c r="C40" s="83" t="s">
        <v>309</v>
      </c>
      <c r="D40" s="151" t="s">
        <v>214</v>
      </c>
      <c r="E40" s="72">
        <v>901107560</v>
      </c>
      <c r="F40" s="24" t="s">
        <v>12</v>
      </c>
      <c r="G40" s="19">
        <v>43252</v>
      </c>
      <c r="H40" s="25">
        <v>316.82411999999999</v>
      </c>
      <c r="I40" s="25">
        <v>3000</v>
      </c>
      <c r="J40" s="62">
        <v>5900</v>
      </c>
      <c r="K40" s="25">
        <f>SUM(H40:J40)</f>
        <v>9216.8241200000011</v>
      </c>
      <c r="L40" s="25">
        <v>316.82411999999999</v>
      </c>
      <c r="M40" s="25">
        <v>3000</v>
      </c>
      <c r="N40" s="25">
        <v>5900</v>
      </c>
      <c r="O40" s="25">
        <f>SUM(L40:N40)</f>
        <v>9216.8241200000011</v>
      </c>
      <c r="P40" s="118"/>
    </row>
    <row r="41" spans="1:17" ht="13.9" customHeight="1" x14ac:dyDescent="0.2">
      <c r="B41" s="30">
        <v>7547</v>
      </c>
      <c r="C41" s="83" t="s">
        <v>308</v>
      </c>
      <c r="D41" s="151" t="s">
        <v>215</v>
      </c>
      <c r="E41" s="72">
        <v>901107562</v>
      </c>
      <c r="F41" s="24" t="s">
        <v>12</v>
      </c>
      <c r="G41" s="19">
        <v>43252</v>
      </c>
      <c r="H41" s="47">
        <v>203.71931000000001</v>
      </c>
      <c r="I41" s="47">
        <v>1896</v>
      </c>
      <c r="J41" s="114">
        <v>998</v>
      </c>
      <c r="K41" s="47">
        <f>SUM(H41:J41)</f>
        <v>3097.71931</v>
      </c>
      <c r="L41" s="47">
        <v>203.71931000000001</v>
      </c>
      <c r="M41" s="47">
        <v>1896</v>
      </c>
      <c r="N41" s="47">
        <v>998</v>
      </c>
      <c r="O41" s="47">
        <f>SUM(L41:N41)</f>
        <v>3097.71931</v>
      </c>
      <c r="P41" s="118"/>
    </row>
    <row r="42" spans="1:17" ht="13.9" customHeight="1" x14ac:dyDescent="0.2">
      <c r="B42" s="31">
        <v>7547</v>
      </c>
      <c r="C42" s="86" t="s">
        <v>204</v>
      </c>
      <c r="D42" s="157"/>
      <c r="E42" s="105"/>
      <c r="F42" s="24"/>
      <c r="G42" s="19"/>
      <c r="H42" s="57">
        <f t="shared" ref="H42:O42" si="7">SUBTOTAL(9,H39:H41)</f>
        <v>791.50467000000003</v>
      </c>
      <c r="I42" s="57">
        <f>SUBTOTAL(9,I39:I41)</f>
        <v>9126</v>
      </c>
      <c r="J42" s="57">
        <f t="shared" si="7"/>
        <v>8827</v>
      </c>
      <c r="K42" s="57">
        <f t="shared" si="7"/>
        <v>18744.504670000002</v>
      </c>
      <c r="L42" s="57">
        <f t="shared" si="7"/>
        <v>791.50467000000003</v>
      </c>
      <c r="M42" s="57">
        <f t="shared" si="7"/>
        <v>9126</v>
      </c>
      <c r="N42" s="57">
        <f t="shared" si="7"/>
        <v>8827</v>
      </c>
      <c r="O42" s="57">
        <f t="shared" si="7"/>
        <v>18744.504670000002</v>
      </c>
      <c r="P42" s="121"/>
    </row>
    <row r="43" spans="1:17" ht="4.9000000000000004" customHeight="1" x14ac:dyDescent="0.2">
      <c r="B43" s="30"/>
      <c r="C43" s="80"/>
      <c r="D43" s="151"/>
      <c r="E43" s="75"/>
      <c r="F43" s="24"/>
      <c r="G43" s="19"/>
      <c r="H43" s="25"/>
      <c r="I43" s="25"/>
      <c r="J43" s="25"/>
      <c r="K43" s="25"/>
      <c r="L43" s="25"/>
      <c r="M43" s="25"/>
      <c r="N43" s="25"/>
      <c r="O43" s="25"/>
      <c r="P43" s="118"/>
    </row>
    <row r="44" spans="1:17" x14ac:dyDescent="0.2">
      <c r="B44" s="101">
        <v>7727</v>
      </c>
      <c r="C44" s="83" t="s">
        <v>305</v>
      </c>
      <c r="D44" s="151" t="s">
        <v>216</v>
      </c>
      <c r="E44" s="72">
        <v>901394462</v>
      </c>
      <c r="F44" s="24" t="s">
        <v>12</v>
      </c>
      <c r="G44" s="19">
        <v>43435</v>
      </c>
      <c r="H44" s="25">
        <v>5.1582400000000002</v>
      </c>
      <c r="I44" s="117">
        <v>129.05000000000001</v>
      </c>
      <c r="J44" s="117">
        <v>717</v>
      </c>
      <c r="K44" s="25">
        <f t="shared" ref="K44:K46" si="8">SUM(H44:J44)</f>
        <v>851.20824000000005</v>
      </c>
      <c r="L44" s="25">
        <v>1.9085487999999999</v>
      </c>
      <c r="M44" s="25">
        <v>47.748500000000007</v>
      </c>
      <c r="N44" s="25">
        <v>265.29000000000002</v>
      </c>
      <c r="O44" s="25">
        <f t="shared" ref="O44:O46" si="9">SUM(L44:N44)</f>
        <v>314.9470488</v>
      </c>
      <c r="P44" s="118"/>
    </row>
    <row r="45" spans="1:17" x14ac:dyDescent="0.2">
      <c r="B45" s="101">
        <v>7727</v>
      </c>
      <c r="C45" s="83" t="s">
        <v>306</v>
      </c>
      <c r="D45" s="151" t="s">
        <v>217</v>
      </c>
      <c r="E45" s="72">
        <v>901394533</v>
      </c>
      <c r="F45" s="24" t="s">
        <v>12</v>
      </c>
      <c r="G45" s="19">
        <v>43435</v>
      </c>
      <c r="H45" s="25">
        <v>39.23601</v>
      </c>
      <c r="I45" s="117">
        <v>153.80000000000001</v>
      </c>
      <c r="J45" s="117">
        <v>221</v>
      </c>
      <c r="K45" s="25">
        <f t="shared" ref="K45" si="10">SUM(H45:J45)</f>
        <v>414.03601000000003</v>
      </c>
      <c r="L45" s="25">
        <v>33.742968599999998</v>
      </c>
      <c r="M45" s="25">
        <v>132.268</v>
      </c>
      <c r="N45" s="25">
        <v>190.06</v>
      </c>
      <c r="O45" s="25">
        <f t="shared" ref="O45" si="11">SUM(L45:N45)</f>
        <v>356.07096860000001</v>
      </c>
      <c r="P45" s="118"/>
    </row>
    <row r="46" spans="1:17" ht="25.5" x14ac:dyDescent="0.2">
      <c r="B46" s="101">
        <v>7727</v>
      </c>
      <c r="C46" s="132" t="s">
        <v>307</v>
      </c>
      <c r="D46" s="156" t="s">
        <v>218</v>
      </c>
      <c r="E46" s="72">
        <v>901394536</v>
      </c>
      <c r="F46" s="134" t="s">
        <v>12</v>
      </c>
      <c r="G46" s="4">
        <v>43435</v>
      </c>
      <c r="H46" s="148">
        <v>7.7478100000000003</v>
      </c>
      <c r="I46" s="147">
        <v>90</v>
      </c>
      <c r="J46" s="147">
        <v>176</v>
      </c>
      <c r="K46" s="148">
        <f t="shared" si="8"/>
        <v>273.74781000000002</v>
      </c>
      <c r="L46" s="148">
        <v>6.0432918000000004</v>
      </c>
      <c r="M46" s="148">
        <v>70.2</v>
      </c>
      <c r="N46" s="148">
        <v>137.28</v>
      </c>
      <c r="O46" s="148">
        <f t="shared" si="9"/>
        <v>213.52329180000001</v>
      </c>
      <c r="P46" s="118"/>
    </row>
    <row r="47" spans="1:17" x14ac:dyDescent="0.2">
      <c r="B47" s="31">
        <v>7727</v>
      </c>
      <c r="C47" s="78" t="s">
        <v>278</v>
      </c>
      <c r="D47" s="151"/>
      <c r="E47" s="75"/>
      <c r="F47" s="24"/>
      <c r="G47" s="19"/>
      <c r="H47" s="57">
        <f t="shared" ref="H47:O47" si="12">+SUBTOTAL(9,H44:H46)</f>
        <v>52.142060000000001</v>
      </c>
      <c r="I47" s="57">
        <f t="shared" si="12"/>
        <v>372.85</v>
      </c>
      <c r="J47" s="57">
        <f t="shared" si="12"/>
        <v>1114</v>
      </c>
      <c r="K47" s="57">
        <f t="shared" si="12"/>
        <v>1538.9920600000003</v>
      </c>
      <c r="L47" s="57">
        <f t="shared" si="12"/>
        <v>41.694809199999995</v>
      </c>
      <c r="M47" s="57">
        <f t="shared" si="12"/>
        <v>250.2165</v>
      </c>
      <c r="N47" s="57">
        <f t="shared" si="12"/>
        <v>592.63</v>
      </c>
      <c r="O47" s="57">
        <f t="shared" si="12"/>
        <v>884.5413092</v>
      </c>
      <c r="P47" s="121"/>
    </row>
    <row r="48" spans="1:17" ht="4.9000000000000004" customHeight="1" x14ac:dyDescent="0.2">
      <c r="B48" s="30"/>
      <c r="C48" s="80"/>
      <c r="D48" s="151"/>
      <c r="E48" s="75"/>
      <c r="F48" s="24"/>
      <c r="G48" s="19"/>
      <c r="H48" s="25"/>
      <c r="I48" s="25"/>
      <c r="J48" s="25"/>
      <c r="K48" s="25"/>
      <c r="L48" s="25"/>
      <c r="M48" s="25"/>
      <c r="N48" s="25"/>
      <c r="O48" s="25"/>
      <c r="P48" s="118"/>
    </row>
    <row r="49" spans="2:17" x14ac:dyDescent="0.2">
      <c r="B49" s="30">
        <v>7763</v>
      </c>
      <c r="C49" s="79" t="s">
        <v>323</v>
      </c>
      <c r="D49" s="155" t="s">
        <v>223</v>
      </c>
      <c r="E49" s="131" t="s">
        <v>227</v>
      </c>
      <c r="F49" s="24" t="s">
        <v>12</v>
      </c>
      <c r="G49" s="19">
        <v>43435</v>
      </c>
      <c r="H49" s="25">
        <v>26.876000000000001</v>
      </c>
      <c r="I49" s="62">
        <v>1260</v>
      </c>
      <c r="J49" s="62">
        <v>456</v>
      </c>
      <c r="K49" s="25">
        <f t="shared" ref="K49:K50" si="13">SUM(H49:J49)</f>
        <v>1742.876</v>
      </c>
      <c r="L49" s="25">
        <v>26.876000000000001</v>
      </c>
      <c r="M49" s="25">
        <v>1260</v>
      </c>
      <c r="N49" s="25">
        <v>456</v>
      </c>
      <c r="O49" s="25">
        <f t="shared" ref="O49:O50" si="14">SUM(L49:N49)</f>
        <v>1742.876</v>
      </c>
      <c r="P49" s="118"/>
    </row>
    <row r="50" spans="2:17" ht="25.5" x14ac:dyDescent="0.2">
      <c r="B50" s="30">
        <v>7763</v>
      </c>
      <c r="C50" s="144" t="s">
        <v>296</v>
      </c>
      <c r="D50" s="154" t="s">
        <v>222</v>
      </c>
      <c r="E50" s="133">
        <v>901484303</v>
      </c>
      <c r="F50" s="134" t="s">
        <v>12</v>
      </c>
      <c r="G50" s="4">
        <v>43070</v>
      </c>
      <c r="H50" s="135">
        <v>0</v>
      </c>
      <c r="I50" s="136">
        <v>1</v>
      </c>
      <c r="J50" s="136">
        <v>0</v>
      </c>
      <c r="K50" s="135">
        <f t="shared" si="13"/>
        <v>1</v>
      </c>
      <c r="L50" s="135">
        <v>0</v>
      </c>
      <c r="M50" s="135">
        <v>1</v>
      </c>
      <c r="N50" s="135">
        <v>0</v>
      </c>
      <c r="O50" s="135">
        <f t="shared" si="14"/>
        <v>1</v>
      </c>
      <c r="P50" s="118"/>
      <c r="Q50" s="141"/>
    </row>
    <row r="51" spans="2:17" x14ac:dyDescent="0.2">
      <c r="B51" s="30">
        <v>7763</v>
      </c>
      <c r="C51" s="79" t="s">
        <v>310</v>
      </c>
      <c r="D51" s="155" t="s">
        <v>219</v>
      </c>
      <c r="E51" s="97">
        <v>901665563</v>
      </c>
      <c r="F51" s="24" t="s">
        <v>12</v>
      </c>
      <c r="G51" s="19">
        <v>43435</v>
      </c>
      <c r="H51" s="25">
        <v>624.85451</v>
      </c>
      <c r="I51" s="62">
        <v>2895</v>
      </c>
      <c r="J51" s="62">
        <v>7357</v>
      </c>
      <c r="K51" s="25">
        <f t="shared" ref="K51:K53" si="15">SUM(H51:J51)</f>
        <v>10876.854510000001</v>
      </c>
      <c r="L51" s="25">
        <v>624.85451</v>
      </c>
      <c r="M51" s="25">
        <v>2895</v>
      </c>
      <c r="N51" s="25">
        <v>7357</v>
      </c>
      <c r="O51" s="25">
        <f t="shared" ref="O51:O53" si="16">SUM(L51:N51)</f>
        <v>10876.854510000001</v>
      </c>
      <c r="P51" s="118"/>
    </row>
    <row r="52" spans="2:17" x14ac:dyDescent="0.2">
      <c r="B52" s="30">
        <v>7763</v>
      </c>
      <c r="C52" s="79" t="s">
        <v>311</v>
      </c>
      <c r="D52" s="155" t="s">
        <v>220</v>
      </c>
      <c r="E52" s="97">
        <v>901665564</v>
      </c>
      <c r="F52" s="24" t="s">
        <v>12</v>
      </c>
      <c r="G52" s="19">
        <v>43070</v>
      </c>
      <c r="H52" s="25">
        <v>42.143169999999998</v>
      </c>
      <c r="I52" s="62">
        <v>150</v>
      </c>
      <c r="J52" s="62">
        <v>62</v>
      </c>
      <c r="K52" s="25">
        <f t="shared" si="15"/>
        <v>254.14317</v>
      </c>
      <c r="L52" s="25">
        <v>42.143169999999998</v>
      </c>
      <c r="M52" s="25">
        <v>150</v>
      </c>
      <c r="N52" s="25">
        <v>62</v>
      </c>
      <c r="O52" s="25">
        <f t="shared" si="16"/>
        <v>254.14317</v>
      </c>
      <c r="P52" s="118"/>
    </row>
    <row r="53" spans="2:17" x14ac:dyDescent="0.2">
      <c r="B53" s="30">
        <v>7763</v>
      </c>
      <c r="C53" s="79" t="s">
        <v>210</v>
      </c>
      <c r="D53" s="155" t="s">
        <v>221</v>
      </c>
      <c r="E53" s="97">
        <v>901671834</v>
      </c>
      <c r="F53" s="24" t="s">
        <v>12</v>
      </c>
      <c r="G53" s="19">
        <v>43435</v>
      </c>
      <c r="H53" s="47">
        <v>47.103060000000006</v>
      </c>
      <c r="I53" s="114">
        <v>581</v>
      </c>
      <c r="J53" s="114">
        <v>53</v>
      </c>
      <c r="K53" s="47">
        <f t="shared" si="15"/>
        <v>681.10306000000003</v>
      </c>
      <c r="L53" s="47">
        <v>47.103060000000006</v>
      </c>
      <c r="M53" s="47">
        <v>581</v>
      </c>
      <c r="N53" s="47">
        <v>53</v>
      </c>
      <c r="O53" s="47">
        <f t="shared" si="16"/>
        <v>681.10306000000003</v>
      </c>
      <c r="P53" s="118"/>
    </row>
    <row r="54" spans="2:17" x14ac:dyDescent="0.2">
      <c r="B54" s="31">
        <v>7763</v>
      </c>
      <c r="C54" s="78" t="s">
        <v>293</v>
      </c>
      <c r="D54" s="151"/>
      <c r="E54" s="75"/>
      <c r="F54" s="24"/>
      <c r="G54" s="19"/>
      <c r="H54" s="57">
        <f t="shared" ref="H54:O54" si="17">+SUBTOTAL(9,H49:H53)</f>
        <v>740.97673999999995</v>
      </c>
      <c r="I54" s="57">
        <f t="shared" si="17"/>
        <v>4887</v>
      </c>
      <c r="J54" s="57">
        <f t="shared" si="17"/>
        <v>7928</v>
      </c>
      <c r="K54" s="57">
        <f t="shared" si="17"/>
        <v>13555.97674</v>
      </c>
      <c r="L54" s="57">
        <f t="shared" si="17"/>
        <v>740.97673999999995</v>
      </c>
      <c r="M54" s="57">
        <f t="shared" si="17"/>
        <v>4887</v>
      </c>
      <c r="N54" s="57">
        <f t="shared" si="17"/>
        <v>7928</v>
      </c>
      <c r="O54" s="57">
        <f t="shared" si="17"/>
        <v>13555.97674</v>
      </c>
      <c r="P54" s="121"/>
    </row>
    <row r="55" spans="2:17" ht="4.9000000000000004" customHeight="1" x14ac:dyDescent="0.2">
      <c r="B55" s="30"/>
      <c r="C55" s="80"/>
      <c r="D55" s="151"/>
      <c r="E55" s="75"/>
      <c r="F55" s="24"/>
      <c r="G55" s="19"/>
      <c r="H55" s="25"/>
      <c r="I55" s="25"/>
      <c r="J55" s="25"/>
      <c r="K55" s="25"/>
      <c r="L55" s="25"/>
      <c r="M55" s="25"/>
      <c r="N55" s="25"/>
      <c r="O55" s="25"/>
      <c r="P55" s="118"/>
    </row>
    <row r="56" spans="2:17" x14ac:dyDescent="0.2">
      <c r="B56" s="30">
        <v>7645</v>
      </c>
      <c r="C56" s="71" t="s">
        <v>88</v>
      </c>
      <c r="D56" s="155" t="s">
        <v>141</v>
      </c>
      <c r="E56" s="72">
        <v>901254013</v>
      </c>
      <c r="F56" s="24" t="s">
        <v>12</v>
      </c>
      <c r="G56" s="19">
        <v>42887</v>
      </c>
      <c r="H56" s="25">
        <v>8699.1495899999991</v>
      </c>
      <c r="I56" s="62">
        <v>810.96600000000001</v>
      </c>
      <c r="J56" s="62">
        <v>0</v>
      </c>
      <c r="K56" s="25">
        <f t="shared" ref="K56:K62" si="18">SUM(H56:J56)</f>
        <v>9510.1155899999994</v>
      </c>
      <c r="L56" s="25">
        <v>8699.1495899999991</v>
      </c>
      <c r="M56" s="25">
        <v>810.96600000000001</v>
      </c>
      <c r="N56" s="25">
        <v>0</v>
      </c>
      <c r="O56" s="25">
        <f>SUM(L56:N56)</f>
        <v>9510.1155899999994</v>
      </c>
      <c r="P56" s="118"/>
    </row>
    <row r="57" spans="2:17" x14ac:dyDescent="0.2">
      <c r="B57" s="30">
        <v>7645</v>
      </c>
      <c r="C57" s="71" t="s">
        <v>64</v>
      </c>
      <c r="D57" s="155" t="s">
        <v>142</v>
      </c>
      <c r="E57" s="72">
        <v>901254014</v>
      </c>
      <c r="F57" s="24" t="s">
        <v>12</v>
      </c>
      <c r="G57" s="19">
        <v>42887</v>
      </c>
      <c r="H57" s="25">
        <v>193.93150999999997</v>
      </c>
      <c r="I57" s="62">
        <v>3</v>
      </c>
      <c r="J57" s="62">
        <v>0</v>
      </c>
      <c r="K57" s="25">
        <f t="shared" si="18"/>
        <v>196.93150999999997</v>
      </c>
      <c r="L57" s="25">
        <v>193.93150999999997</v>
      </c>
      <c r="M57" s="25">
        <v>3</v>
      </c>
      <c r="N57" s="25">
        <v>0</v>
      </c>
      <c r="O57" s="25">
        <f>SUM(L57:N57)</f>
        <v>196.93150999999997</v>
      </c>
      <c r="P57" s="118"/>
    </row>
    <row r="58" spans="2:17" x14ac:dyDescent="0.2">
      <c r="B58" s="30">
        <v>7645</v>
      </c>
      <c r="C58" s="71" t="s">
        <v>65</v>
      </c>
      <c r="D58" s="155" t="s">
        <v>143</v>
      </c>
      <c r="E58" s="72">
        <v>901254015</v>
      </c>
      <c r="F58" s="24" t="s">
        <v>12</v>
      </c>
      <c r="G58" s="19">
        <v>42705</v>
      </c>
      <c r="H58" s="25">
        <v>225.63699</v>
      </c>
      <c r="I58" s="62">
        <v>43.750999999999998</v>
      </c>
      <c r="J58" s="62">
        <v>0</v>
      </c>
      <c r="K58" s="25">
        <f t="shared" si="18"/>
        <v>269.38799</v>
      </c>
      <c r="L58" s="25">
        <v>225.63699</v>
      </c>
      <c r="M58" s="25">
        <v>43.750999999999998</v>
      </c>
      <c r="N58" s="25">
        <v>0</v>
      </c>
      <c r="O58" s="25">
        <f>SUM(L58:N58)</f>
        <v>269.38799</v>
      </c>
      <c r="P58" s="118"/>
    </row>
    <row r="59" spans="2:17" x14ac:dyDescent="0.2">
      <c r="B59" s="30">
        <v>7645</v>
      </c>
      <c r="C59" s="71" t="s">
        <v>66</v>
      </c>
      <c r="D59" s="155" t="s">
        <v>144</v>
      </c>
      <c r="E59" s="72">
        <v>901254016</v>
      </c>
      <c r="F59" s="24" t="s">
        <v>12</v>
      </c>
      <c r="G59" s="19">
        <v>42887</v>
      </c>
      <c r="H59" s="54">
        <v>77.135870000000011</v>
      </c>
      <c r="I59" s="62">
        <v>123</v>
      </c>
      <c r="J59" s="62">
        <v>0</v>
      </c>
      <c r="K59" s="25">
        <f t="shared" si="18"/>
        <v>200.13587000000001</v>
      </c>
      <c r="L59" s="25">
        <v>77.135870000000011</v>
      </c>
      <c r="M59" s="25">
        <v>123</v>
      </c>
      <c r="N59" s="25">
        <v>0</v>
      </c>
      <c r="O59" s="25">
        <f>SUM(L59:N59)</f>
        <v>200.13587000000001</v>
      </c>
      <c r="P59" s="118"/>
    </row>
    <row r="60" spans="2:17" x14ac:dyDescent="0.2">
      <c r="B60" s="31">
        <v>7645</v>
      </c>
      <c r="C60" s="84" t="s">
        <v>81</v>
      </c>
      <c r="D60" s="151"/>
      <c r="E60" s="75"/>
      <c r="F60" s="24"/>
      <c r="G60" s="19"/>
      <c r="H60" s="63">
        <f>+SUBTOTAL(9,H56:H59)</f>
        <v>9195.8539600000004</v>
      </c>
      <c r="I60" s="63">
        <f t="shared" ref="I60:J60" si="19">+SUBTOTAL(9,I56:I59)</f>
        <v>980.71699999999998</v>
      </c>
      <c r="J60" s="63">
        <f t="shared" si="19"/>
        <v>0</v>
      </c>
      <c r="K60" s="63">
        <f t="shared" ref="K60:O60" si="20">+SUBTOTAL(9,K56:K59)</f>
        <v>10176.570959999999</v>
      </c>
      <c r="L60" s="63">
        <f t="shared" si="20"/>
        <v>9195.8539600000004</v>
      </c>
      <c r="M60" s="63">
        <f t="shared" si="20"/>
        <v>980.71699999999998</v>
      </c>
      <c r="N60" s="63">
        <f t="shared" si="20"/>
        <v>0</v>
      </c>
      <c r="O60" s="63">
        <f t="shared" si="20"/>
        <v>10176.570959999999</v>
      </c>
      <c r="P60" s="121"/>
    </row>
    <row r="61" spans="2:17" ht="4.9000000000000004" customHeight="1" x14ac:dyDescent="0.2">
      <c r="B61" s="31"/>
      <c r="C61" s="84"/>
      <c r="D61" s="151"/>
      <c r="E61" s="75"/>
      <c r="F61" s="24"/>
      <c r="G61" s="19"/>
      <c r="H61" s="57"/>
      <c r="I61" s="57"/>
      <c r="J61" s="57"/>
      <c r="K61" s="57"/>
      <c r="L61" s="57"/>
      <c r="M61" s="57"/>
      <c r="N61" s="57"/>
      <c r="O61" s="57"/>
      <c r="P61" s="121"/>
    </row>
    <row r="62" spans="2:17" x14ac:dyDescent="0.2">
      <c r="B62" s="31">
        <v>7806</v>
      </c>
      <c r="C62" s="80" t="s">
        <v>201</v>
      </c>
      <c r="D62" s="151" t="s">
        <v>202</v>
      </c>
      <c r="E62" s="72">
        <v>901580779</v>
      </c>
      <c r="F62" s="24" t="s">
        <v>12</v>
      </c>
      <c r="G62" s="19">
        <v>43070</v>
      </c>
      <c r="H62" s="25">
        <v>573.70752000000005</v>
      </c>
      <c r="I62" s="25">
        <v>1638.6880000000001</v>
      </c>
      <c r="J62" s="25">
        <v>0</v>
      </c>
      <c r="K62" s="25">
        <f t="shared" si="18"/>
        <v>2212.39552</v>
      </c>
      <c r="L62" s="25">
        <v>573.70752000000005</v>
      </c>
      <c r="M62" s="25">
        <v>1638.6880000000001</v>
      </c>
      <c r="N62" s="25">
        <v>0</v>
      </c>
      <c r="O62" s="25">
        <f t="shared" ref="O62" si="21">SUM(L62:N62)</f>
        <v>2212.39552</v>
      </c>
      <c r="P62" s="118"/>
    </row>
    <row r="63" spans="2:17" ht="4.9000000000000004" customHeight="1" x14ac:dyDescent="0.2">
      <c r="B63" s="31"/>
      <c r="C63" s="80"/>
      <c r="D63" s="151"/>
      <c r="E63" s="75"/>
      <c r="F63" s="24"/>
      <c r="G63" s="19"/>
      <c r="H63" s="25"/>
      <c r="I63" s="25"/>
      <c r="J63" s="25"/>
      <c r="K63" s="25"/>
      <c r="L63" s="25"/>
      <c r="M63" s="25"/>
      <c r="N63" s="25"/>
      <c r="O63" s="25"/>
      <c r="P63" s="118"/>
    </row>
    <row r="64" spans="2:17" x14ac:dyDescent="0.2">
      <c r="B64" s="30" t="s">
        <v>281</v>
      </c>
      <c r="C64" s="80" t="s">
        <v>283</v>
      </c>
      <c r="D64" s="151" t="s">
        <v>279</v>
      </c>
      <c r="E64" s="72">
        <v>900713964</v>
      </c>
      <c r="F64" s="24" t="s">
        <v>12</v>
      </c>
      <c r="G64" s="19">
        <v>43252</v>
      </c>
      <c r="H64" s="25">
        <v>22344.433000000001</v>
      </c>
      <c r="I64" s="117">
        <v>11044.059741000001</v>
      </c>
      <c r="J64" s="117">
        <v>10972.563173</v>
      </c>
      <c r="K64" s="25">
        <f t="shared" ref="K64:K65" si="22">SUM(H64:J64)</f>
        <v>44361.055914000004</v>
      </c>
      <c r="L64" s="25">
        <v>14523.881450000001</v>
      </c>
      <c r="M64" s="25">
        <v>7178.6388316500006</v>
      </c>
      <c r="N64" s="25">
        <v>7132.1660624500009</v>
      </c>
      <c r="O64" s="25">
        <f t="shared" ref="O64:O65" si="23">SUM(L64:N64)</f>
        <v>28834.686344100002</v>
      </c>
      <c r="P64" s="118"/>
    </row>
    <row r="65" spans="2:17" x14ac:dyDescent="0.2">
      <c r="B65" s="30" t="s">
        <v>281</v>
      </c>
      <c r="C65" s="80" t="s">
        <v>284</v>
      </c>
      <c r="D65" s="151" t="s">
        <v>280</v>
      </c>
      <c r="E65" s="75" t="s">
        <v>292</v>
      </c>
      <c r="F65" s="24" t="s">
        <v>12</v>
      </c>
      <c r="G65" s="19">
        <v>43252</v>
      </c>
      <c r="H65" s="47">
        <v>0</v>
      </c>
      <c r="I65" s="120">
        <v>23.942094000000004</v>
      </c>
      <c r="J65" s="120">
        <v>73.337373999999997</v>
      </c>
      <c r="K65" s="47">
        <f t="shared" si="22"/>
        <v>97.279468000000008</v>
      </c>
      <c r="L65" s="47">
        <v>0</v>
      </c>
      <c r="M65" s="47">
        <v>23.942094000000004</v>
      </c>
      <c r="N65" s="47">
        <v>73.337373999999997</v>
      </c>
      <c r="O65" s="47">
        <f t="shared" si="23"/>
        <v>97.279468000000008</v>
      </c>
      <c r="P65" s="118"/>
    </row>
    <row r="66" spans="2:17" s="17" customFormat="1" x14ac:dyDescent="0.2">
      <c r="B66" s="27" t="s">
        <v>281</v>
      </c>
      <c r="C66" s="84" t="s">
        <v>282</v>
      </c>
      <c r="D66" s="152"/>
      <c r="E66" s="74"/>
      <c r="F66" s="18"/>
      <c r="G66" s="19"/>
      <c r="H66" s="57">
        <f>SUBTOTAL(9,H64:H65)</f>
        <v>22344.433000000001</v>
      </c>
      <c r="I66" s="57">
        <f t="shared" ref="I66:O66" si="24">SUBTOTAL(9,I64:I65)</f>
        <v>11068.001835000001</v>
      </c>
      <c r="J66" s="57">
        <f t="shared" si="24"/>
        <v>11045.900547000001</v>
      </c>
      <c r="K66" s="57">
        <f t="shared" si="24"/>
        <v>44458.335382000005</v>
      </c>
      <c r="L66" s="57">
        <f t="shared" si="24"/>
        <v>14523.881450000001</v>
      </c>
      <c r="M66" s="57">
        <f t="shared" si="24"/>
        <v>7202.5809256500006</v>
      </c>
      <c r="N66" s="57">
        <f t="shared" si="24"/>
        <v>7205.5034364500007</v>
      </c>
      <c r="O66" s="57">
        <f t="shared" si="24"/>
        <v>28931.965812100003</v>
      </c>
      <c r="P66" s="121"/>
      <c r="Q66" s="122"/>
    </row>
    <row r="67" spans="2:17" ht="4.9000000000000004" customHeight="1" x14ac:dyDescent="0.2">
      <c r="B67" s="31"/>
      <c r="C67" s="80"/>
      <c r="D67" s="151"/>
      <c r="E67" s="75"/>
      <c r="F67" s="24"/>
      <c r="G67" s="19"/>
      <c r="H67" s="25"/>
      <c r="I67" s="25"/>
      <c r="J67" s="25"/>
      <c r="K67" s="25"/>
      <c r="L67" s="25"/>
      <c r="M67" s="25"/>
      <c r="N67" s="25"/>
      <c r="O67" s="25"/>
      <c r="P67" s="118"/>
    </row>
    <row r="68" spans="2:17" x14ac:dyDescent="0.2">
      <c r="B68" s="31">
        <v>7884</v>
      </c>
      <c r="C68" s="80" t="s">
        <v>291</v>
      </c>
      <c r="D68" s="151" t="s">
        <v>290</v>
      </c>
      <c r="E68" s="75">
        <v>901822249</v>
      </c>
      <c r="F68" s="24" t="s">
        <v>12</v>
      </c>
      <c r="G68" s="19">
        <v>43070</v>
      </c>
      <c r="H68" s="25">
        <v>153.21156999999999</v>
      </c>
      <c r="I68" s="117">
        <v>100</v>
      </c>
      <c r="J68" s="117">
        <v>400</v>
      </c>
      <c r="K68" s="25">
        <f t="shared" ref="K68" si="25">SUM(H68:J68)</f>
        <v>653.21156999999994</v>
      </c>
      <c r="L68" s="25">
        <v>153.21156999999999</v>
      </c>
      <c r="M68" s="25">
        <v>100</v>
      </c>
      <c r="N68" s="25">
        <v>400</v>
      </c>
      <c r="O68" s="25">
        <f t="shared" ref="O68" si="26">SUM(L68:N68)</f>
        <v>653.21156999999994</v>
      </c>
      <c r="P68" s="118"/>
    </row>
    <row r="69" spans="2:17" ht="4.9000000000000004" customHeight="1" x14ac:dyDescent="0.2">
      <c r="B69" s="31"/>
      <c r="C69" s="84"/>
      <c r="D69" s="151"/>
      <c r="E69" s="75"/>
      <c r="F69" s="24"/>
      <c r="G69" s="19"/>
      <c r="H69" s="57"/>
      <c r="I69" s="57"/>
      <c r="J69" s="57"/>
      <c r="K69" s="57"/>
      <c r="L69" s="57"/>
      <c r="M69" s="57"/>
      <c r="N69" s="57"/>
      <c r="O69" s="57"/>
      <c r="P69" s="121"/>
    </row>
    <row r="70" spans="2:17" ht="13.5" thickBot="1" x14ac:dyDescent="0.25">
      <c r="B70" s="26"/>
      <c r="C70" s="84" t="s">
        <v>36</v>
      </c>
      <c r="D70" s="151"/>
      <c r="E70" s="75"/>
      <c r="F70" s="24"/>
      <c r="G70" s="19"/>
      <c r="H70" s="64">
        <f t="shared" ref="H70:O70" si="27">SUBTOTAL(9,H22:H69)</f>
        <v>85602.068319999991</v>
      </c>
      <c r="I70" s="64">
        <f t="shared" si="27"/>
        <v>72088.971835000004</v>
      </c>
      <c r="J70" s="64">
        <f t="shared" si="27"/>
        <v>39911.249147000002</v>
      </c>
      <c r="K70" s="64">
        <f t="shared" si="27"/>
        <v>197602.28930199999</v>
      </c>
      <c r="L70" s="64">
        <f t="shared" si="27"/>
        <v>75774.565870799983</v>
      </c>
      <c r="M70" s="64">
        <f t="shared" si="27"/>
        <v>66308.807905649999</v>
      </c>
      <c r="N70" s="64">
        <f t="shared" si="27"/>
        <v>35189.482036450005</v>
      </c>
      <c r="O70" s="64">
        <f t="shared" si="27"/>
        <v>177272.85581289997</v>
      </c>
      <c r="P70" s="123"/>
    </row>
    <row r="71" spans="2:17" ht="13.5" thickTop="1" x14ac:dyDescent="0.2">
      <c r="B71" s="26"/>
      <c r="C71" s="84"/>
      <c r="D71" s="151"/>
      <c r="E71" s="75"/>
      <c r="F71" s="24"/>
      <c r="G71" s="19"/>
      <c r="H71" s="36"/>
      <c r="I71" s="36"/>
      <c r="J71" s="36"/>
      <c r="K71" s="36"/>
      <c r="L71" s="36"/>
      <c r="M71" s="36"/>
      <c r="N71" s="36"/>
      <c r="O71" s="36"/>
      <c r="P71" s="123"/>
    </row>
    <row r="72" spans="2:17" ht="18.75" x14ac:dyDescent="0.2">
      <c r="B72" s="23" t="s">
        <v>37</v>
      </c>
      <c r="C72" s="80"/>
      <c r="D72" s="151"/>
      <c r="E72" s="75"/>
      <c r="F72" s="24"/>
      <c r="G72" s="19"/>
      <c r="H72" s="21"/>
      <c r="I72" s="36"/>
      <c r="J72" s="36"/>
      <c r="K72" s="36"/>
      <c r="L72" s="36"/>
      <c r="M72" s="36"/>
      <c r="N72" s="41"/>
      <c r="O72" s="36"/>
      <c r="P72" s="123"/>
    </row>
    <row r="73" spans="2:17" ht="4.9000000000000004" customHeight="1" x14ac:dyDescent="0.2">
      <c r="B73" s="23"/>
      <c r="C73" s="80"/>
      <c r="D73" s="151"/>
      <c r="E73" s="75"/>
      <c r="F73" s="24"/>
      <c r="G73" s="19"/>
      <c r="H73" s="21"/>
      <c r="I73" s="36"/>
      <c r="J73" s="36"/>
      <c r="K73" s="36"/>
      <c r="L73" s="36"/>
      <c r="M73" s="36"/>
      <c r="N73" s="41"/>
      <c r="O73" s="36"/>
      <c r="P73" s="123"/>
    </row>
    <row r="74" spans="2:17" ht="13.5" customHeight="1" x14ac:dyDescent="0.2">
      <c r="B74" s="31">
        <v>4211</v>
      </c>
      <c r="C74" s="80" t="s">
        <v>38</v>
      </c>
      <c r="D74" s="151" t="s">
        <v>94</v>
      </c>
      <c r="E74" s="75"/>
      <c r="F74" s="24" t="s">
        <v>12</v>
      </c>
      <c r="G74" s="43" t="s">
        <v>22</v>
      </c>
      <c r="H74" s="28">
        <v>0</v>
      </c>
      <c r="I74" s="28">
        <v>2558.8399999999997</v>
      </c>
      <c r="J74" s="28">
        <v>6020.6998608833092</v>
      </c>
      <c r="K74" s="28">
        <f t="shared" ref="K74:K81" si="28">SUM(H74:J74)</f>
        <v>8579.5398608833093</v>
      </c>
      <c r="L74" s="28">
        <v>0</v>
      </c>
      <c r="M74" s="28">
        <v>2558.8399999999997</v>
      </c>
      <c r="N74" s="28">
        <v>6020.6998608833092</v>
      </c>
      <c r="O74" s="28">
        <f t="shared" ref="O74:O82" si="29">SUM(L74:N74)</f>
        <v>8579.5398608833093</v>
      </c>
      <c r="P74" s="118"/>
    </row>
    <row r="75" spans="2:17" ht="13.5" customHeight="1" x14ac:dyDescent="0.2">
      <c r="B75" s="31">
        <v>4329</v>
      </c>
      <c r="C75" s="80" t="s">
        <v>267</v>
      </c>
      <c r="D75" s="151" t="s">
        <v>257</v>
      </c>
      <c r="E75" s="75"/>
      <c r="F75" s="24" t="s">
        <v>11</v>
      </c>
      <c r="G75" s="43" t="s">
        <v>22</v>
      </c>
      <c r="H75" s="28">
        <v>0</v>
      </c>
      <c r="I75" s="117">
        <v>507.81500000000005</v>
      </c>
      <c r="J75" s="117">
        <v>0</v>
      </c>
      <c r="K75" s="28">
        <f t="shared" ref="K75" si="30">SUM(H75:J75)</f>
        <v>507.81500000000005</v>
      </c>
      <c r="L75" s="28">
        <v>0</v>
      </c>
      <c r="M75" s="28">
        <v>507.81500000000005</v>
      </c>
      <c r="N75" s="28">
        <v>0</v>
      </c>
      <c r="O75" s="28">
        <f t="shared" ref="O75" si="31">SUM(L75:N75)</f>
        <v>507.81500000000005</v>
      </c>
      <c r="P75" s="118"/>
    </row>
    <row r="76" spans="2:17" ht="13.5" customHeight="1" x14ac:dyDescent="0.2">
      <c r="B76" s="31">
        <v>3138</v>
      </c>
      <c r="C76" s="80" t="s">
        <v>121</v>
      </c>
      <c r="D76" s="151" t="s">
        <v>122</v>
      </c>
      <c r="E76" s="75" t="s">
        <v>295</v>
      </c>
      <c r="F76" s="24" t="s">
        <v>12</v>
      </c>
      <c r="G76" s="43">
        <v>43040</v>
      </c>
      <c r="H76" s="117">
        <v>12449.670659999998</v>
      </c>
      <c r="I76" s="41">
        <v>24162.5</v>
      </c>
      <c r="J76" s="41">
        <v>5000</v>
      </c>
      <c r="K76" s="28">
        <f t="shared" si="28"/>
        <v>41612.170659999996</v>
      </c>
      <c r="L76" s="28">
        <v>12449.670659999998</v>
      </c>
      <c r="M76" s="28">
        <v>24162.5</v>
      </c>
      <c r="N76" s="28">
        <v>5000</v>
      </c>
      <c r="O76" s="28">
        <f t="shared" si="29"/>
        <v>41612.170659999996</v>
      </c>
      <c r="P76" s="118"/>
    </row>
    <row r="77" spans="2:17" ht="13.5" customHeight="1" x14ac:dyDescent="0.2">
      <c r="B77" s="27" t="s">
        <v>119</v>
      </c>
      <c r="C77" s="80" t="s">
        <v>276</v>
      </c>
      <c r="D77" s="151" t="s">
        <v>118</v>
      </c>
      <c r="E77" s="75"/>
      <c r="F77" s="24" t="s">
        <v>12</v>
      </c>
      <c r="G77" s="43" t="s">
        <v>22</v>
      </c>
      <c r="H77" s="28">
        <v>0</v>
      </c>
      <c r="I77" s="28">
        <v>3317.401985</v>
      </c>
      <c r="J77" s="41">
        <v>0</v>
      </c>
      <c r="K77" s="28">
        <f>SUM(H77:J77)</f>
        <v>3317.401985</v>
      </c>
      <c r="L77" s="28">
        <v>0</v>
      </c>
      <c r="M77" s="28">
        <v>3317.401985</v>
      </c>
      <c r="N77" s="28">
        <v>0</v>
      </c>
      <c r="O77" s="28">
        <f t="shared" si="29"/>
        <v>3317.401985</v>
      </c>
      <c r="P77" s="118"/>
    </row>
    <row r="78" spans="2:17" ht="12.75" customHeight="1" x14ac:dyDescent="0.2">
      <c r="B78" s="27">
        <v>6197</v>
      </c>
      <c r="C78" s="80" t="s">
        <v>39</v>
      </c>
      <c r="D78" s="151" t="s">
        <v>96</v>
      </c>
      <c r="E78" s="75"/>
      <c r="F78" s="24" t="s">
        <v>12</v>
      </c>
      <c r="G78" s="43" t="s">
        <v>22</v>
      </c>
      <c r="H78" s="28">
        <v>0</v>
      </c>
      <c r="I78" s="28">
        <v>1026.3</v>
      </c>
      <c r="J78" s="41">
        <v>2129.2197603172785</v>
      </c>
      <c r="K78" s="28">
        <f>SUM(H78:J78)</f>
        <v>3155.5197603172783</v>
      </c>
      <c r="L78" s="28">
        <v>0</v>
      </c>
      <c r="M78" s="28">
        <v>1026.3</v>
      </c>
      <c r="N78" s="28">
        <v>2129.2197603172785</v>
      </c>
      <c r="O78" s="28">
        <f t="shared" si="29"/>
        <v>3155.5197603172783</v>
      </c>
      <c r="P78" s="118"/>
    </row>
    <row r="79" spans="2:17" ht="12.75" customHeight="1" x14ac:dyDescent="0.2">
      <c r="B79" s="27">
        <v>4343</v>
      </c>
      <c r="C79" s="80" t="s">
        <v>70</v>
      </c>
      <c r="D79" s="151" t="s">
        <v>98</v>
      </c>
      <c r="E79" s="75"/>
      <c r="F79" s="24" t="s">
        <v>11</v>
      </c>
      <c r="G79" s="43" t="s">
        <v>22</v>
      </c>
      <c r="H79" s="28">
        <v>0</v>
      </c>
      <c r="I79" s="28">
        <v>2042.6880000000001</v>
      </c>
      <c r="J79" s="41">
        <v>1209.5125</v>
      </c>
      <c r="K79" s="28">
        <f>SUM(H79:J79)</f>
        <v>3252.2004999999999</v>
      </c>
      <c r="L79" s="28">
        <v>0</v>
      </c>
      <c r="M79" s="28">
        <v>2042.6880000000001</v>
      </c>
      <c r="N79" s="28">
        <v>1209.5125</v>
      </c>
      <c r="O79" s="28">
        <f t="shared" si="29"/>
        <v>3252.2004999999999</v>
      </c>
      <c r="P79" s="118"/>
    </row>
    <row r="80" spans="2:17" ht="12.75" customHeight="1" x14ac:dyDescent="0.2">
      <c r="B80" s="27">
        <v>5089</v>
      </c>
      <c r="C80" s="80" t="s">
        <v>321</v>
      </c>
      <c r="D80" s="151" t="s">
        <v>99</v>
      </c>
      <c r="E80" s="75"/>
      <c r="F80" s="24" t="s">
        <v>12</v>
      </c>
      <c r="G80" s="43" t="s">
        <v>22</v>
      </c>
      <c r="H80" s="28">
        <v>0</v>
      </c>
      <c r="I80" s="28">
        <v>9121.8721008929333</v>
      </c>
      <c r="J80" s="41">
        <v>17248.225438812653</v>
      </c>
      <c r="K80" s="28">
        <f t="shared" si="28"/>
        <v>26370.097539705588</v>
      </c>
      <c r="L80" s="28">
        <v>0</v>
      </c>
      <c r="M80" s="28">
        <v>9121.8721008929333</v>
      </c>
      <c r="N80" s="28">
        <v>17248.225438812653</v>
      </c>
      <c r="O80" s="28">
        <f t="shared" si="29"/>
        <v>26370.097539705588</v>
      </c>
      <c r="P80" s="118"/>
    </row>
    <row r="81" spans="2:16" ht="12.75" customHeight="1" x14ac:dyDescent="0.2">
      <c r="B81" s="27" t="s">
        <v>228</v>
      </c>
      <c r="C81" s="80" t="s">
        <v>320</v>
      </c>
      <c r="D81" s="151" t="s">
        <v>95</v>
      </c>
      <c r="E81" s="75"/>
      <c r="F81" s="24" t="s">
        <v>12</v>
      </c>
      <c r="G81" s="43" t="s">
        <v>22</v>
      </c>
      <c r="H81" s="28">
        <v>0</v>
      </c>
      <c r="I81" s="28">
        <v>8656.5669999999991</v>
      </c>
      <c r="J81" s="41">
        <v>11253.084985825408</v>
      </c>
      <c r="K81" s="28">
        <f t="shared" si="28"/>
        <v>19909.651985825407</v>
      </c>
      <c r="L81" s="28">
        <v>0</v>
      </c>
      <c r="M81" s="28">
        <v>8656.5669999999991</v>
      </c>
      <c r="N81" s="28">
        <v>11253.084985825408</v>
      </c>
      <c r="O81" s="28">
        <f t="shared" si="29"/>
        <v>19909.651985825407</v>
      </c>
      <c r="P81" s="118"/>
    </row>
    <row r="82" spans="2:16" ht="12.75" customHeight="1" x14ac:dyDescent="0.2">
      <c r="B82" s="31">
        <v>5210</v>
      </c>
      <c r="C82" s="80" t="s">
        <v>41</v>
      </c>
      <c r="D82" s="151" t="s">
        <v>100</v>
      </c>
      <c r="E82" s="75"/>
      <c r="F82" s="24" t="s">
        <v>12</v>
      </c>
      <c r="G82" s="43" t="s">
        <v>22</v>
      </c>
      <c r="H82" s="28">
        <v>0</v>
      </c>
      <c r="I82" s="28">
        <v>17485.801711999997</v>
      </c>
      <c r="J82" s="41">
        <v>16325.033227557089</v>
      </c>
      <c r="K82" s="28">
        <f>SUM(H82:J82)</f>
        <v>33810.834939557084</v>
      </c>
      <c r="L82" s="28">
        <v>0</v>
      </c>
      <c r="M82" s="28">
        <v>17485.801711999997</v>
      </c>
      <c r="N82" s="28">
        <v>16325.033227557089</v>
      </c>
      <c r="O82" s="28">
        <f t="shared" si="29"/>
        <v>33810.834939557084</v>
      </c>
      <c r="P82" s="118"/>
    </row>
    <row r="83" spans="2:16" ht="4.9000000000000004" customHeight="1" x14ac:dyDescent="0.2">
      <c r="B83" s="31"/>
      <c r="C83" s="80"/>
      <c r="D83" s="151"/>
      <c r="E83" s="75"/>
      <c r="F83" s="24"/>
      <c r="G83" s="43"/>
      <c r="H83" s="28"/>
      <c r="I83" s="28"/>
      <c r="J83" s="41"/>
      <c r="K83" s="28"/>
      <c r="L83" s="28"/>
      <c r="M83" s="28"/>
      <c r="N83" s="28"/>
      <c r="O83" s="28"/>
      <c r="P83" s="118"/>
    </row>
    <row r="84" spans="2:16" ht="12.75" customHeight="1" x14ac:dyDescent="0.2">
      <c r="B84" s="31">
        <v>7924</v>
      </c>
      <c r="C84" s="80" t="s">
        <v>251</v>
      </c>
      <c r="D84" s="151" t="s">
        <v>240</v>
      </c>
      <c r="E84" s="75" t="s">
        <v>292</v>
      </c>
      <c r="F84" s="24" t="s">
        <v>12</v>
      </c>
      <c r="G84" s="43">
        <v>43070</v>
      </c>
      <c r="H84" s="28">
        <v>0</v>
      </c>
      <c r="I84" s="117">
        <v>5802.9240599999994</v>
      </c>
      <c r="J84" s="117">
        <v>304.11311999999998</v>
      </c>
      <c r="K84" s="28">
        <f t="shared" ref="K84:K94" si="32">SUM(H84:J84)</f>
        <v>6107.0371799999994</v>
      </c>
      <c r="L84" s="28">
        <v>0</v>
      </c>
      <c r="M84" s="28">
        <v>5802.9240599999994</v>
      </c>
      <c r="N84" s="28">
        <v>304.11311999999998</v>
      </c>
      <c r="O84" s="28">
        <f t="shared" ref="O84:O91" si="33">SUM(L84:N84)</f>
        <v>6107.0371799999994</v>
      </c>
      <c r="P84" s="118"/>
    </row>
    <row r="85" spans="2:16" ht="12.75" customHeight="1" x14ac:dyDescent="0.2">
      <c r="B85" s="31">
        <v>7956</v>
      </c>
      <c r="C85" s="80" t="s">
        <v>252</v>
      </c>
      <c r="D85" s="151" t="s">
        <v>241</v>
      </c>
      <c r="E85" s="75" t="s">
        <v>292</v>
      </c>
      <c r="F85" s="24" t="s">
        <v>12</v>
      </c>
      <c r="G85" s="43">
        <v>43070</v>
      </c>
      <c r="H85" s="28">
        <v>0</v>
      </c>
      <c r="I85" s="117">
        <v>5595.6767800000007</v>
      </c>
      <c r="J85" s="117">
        <v>304.11311999999998</v>
      </c>
      <c r="K85" s="28">
        <f t="shared" si="32"/>
        <v>5899.7899000000007</v>
      </c>
      <c r="L85" s="28">
        <v>0</v>
      </c>
      <c r="M85" s="28">
        <v>4985.7480109800008</v>
      </c>
      <c r="N85" s="28">
        <v>270.96478991999999</v>
      </c>
      <c r="O85" s="28">
        <f t="shared" si="33"/>
        <v>5256.7128009000007</v>
      </c>
      <c r="P85" s="118"/>
    </row>
    <row r="86" spans="2:16" ht="12.75" customHeight="1" x14ac:dyDescent="0.2">
      <c r="B86" s="31">
        <v>7957</v>
      </c>
      <c r="C86" s="80" t="s">
        <v>253</v>
      </c>
      <c r="D86" s="151" t="s">
        <v>242</v>
      </c>
      <c r="E86" s="75" t="s">
        <v>292</v>
      </c>
      <c r="F86" s="24" t="s">
        <v>12</v>
      </c>
      <c r="G86" s="43">
        <v>43070</v>
      </c>
      <c r="H86" s="28">
        <v>0</v>
      </c>
      <c r="I86" s="117">
        <v>6113.7950000000001</v>
      </c>
      <c r="J86" s="117">
        <v>304.11311999999998</v>
      </c>
      <c r="K86" s="28">
        <f t="shared" si="32"/>
        <v>6417.9081200000001</v>
      </c>
      <c r="L86" s="28">
        <v>0</v>
      </c>
      <c r="M86" s="28">
        <v>5139.256077</v>
      </c>
      <c r="N86" s="28">
        <v>255.63748867199999</v>
      </c>
      <c r="O86" s="28">
        <f t="shared" si="33"/>
        <v>5394.8935656719996</v>
      </c>
      <c r="P86" s="118"/>
    </row>
    <row r="87" spans="2:16" ht="12.75" customHeight="1" x14ac:dyDescent="0.2">
      <c r="B87" s="31">
        <v>7958</v>
      </c>
      <c r="C87" s="80" t="s">
        <v>254</v>
      </c>
      <c r="D87" s="151" t="s">
        <v>243</v>
      </c>
      <c r="E87" s="75" t="s">
        <v>292</v>
      </c>
      <c r="F87" s="24" t="s">
        <v>12</v>
      </c>
      <c r="G87" s="43">
        <v>43070</v>
      </c>
      <c r="H87" s="28">
        <v>0</v>
      </c>
      <c r="I87" s="117">
        <v>5751.1122400000004</v>
      </c>
      <c r="J87" s="117">
        <v>354.79864000000003</v>
      </c>
      <c r="K87" s="28">
        <f t="shared" si="32"/>
        <v>6105.9108800000004</v>
      </c>
      <c r="L87" s="28">
        <v>0</v>
      </c>
      <c r="M87" s="28">
        <v>1503.9158507600002</v>
      </c>
      <c r="N87" s="28">
        <v>92.779844360000013</v>
      </c>
      <c r="O87" s="28">
        <f t="shared" si="33"/>
        <v>1596.6956951200002</v>
      </c>
      <c r="P87" s="118"/>
    </row>
    <row r="88" spans="2:16" ht="12.75" customHeight="1" x14ac:dyDescent="0.2">
      <c r="B88" s="31">
        <v>7959</v>
      </c>
      <c r="C88" s="80" t="s">
        <v>255</v>
      </c>
      <c r="D88" s="151" t="s">
        <v>244</v>
      </c>
      <c r="E88" s="75" t="s">
        <v>292</v>
      </c>
      <c r="F88" s="24" t="s">
        <v>12</v>
      </c>
      <c r="G88" s="43">
        <v>43070</v>
      </c>
      <c r="H88" s="37">
        <v>0</v>
      </c>
      <c r="I88" s="120">
        <v>6787.3486800000001</v>
      </c>
      <c r="J88" s="120">
        <v>912.33935999999994</v>
      </c>
      <c r="K88" s="37">
        <f t="shared" si="32"/>
        <v>7699.68804</v>
      </c>
      <c r="L88" s="37">
        <v>0</v>
      </c>
      <c r="M88" s="37">
        <v>3925.1237416440003</v>
      </c>
      <c r="N88" s="37">
        <v>527.60585188799996</v>
      </c>
      <c r="O88" s="37">
        <f t="shared" si="33"/>
        <v>4452.7295935319999</v>
      </c>
      <c r="P88" s="118"/>
    </row>
    <row r="89" spans="2:16" ht="12.75" customHeight="1" x14ac:dyDescent="0.2">
      <c r="B89" s="31"/>
      <c r="C89" s="84" t="s">
        <v>256</v>
      </c>
      <c r="D89" s="151"/>
      <c r="E89" s="75"/>
      <c r="F89" s="24"/>
      <c r="G89" s="43"/>
      <c r="H89" s="33">
        <f>SUBTOTAL(9,H84:H88)</f>
        <v>0</v>
      </c>
      <c r="I89" s="33">
        <f t="shared" ref="I89:O89" si="34">SUBTOTAL(9,I84:I88)</f>
        <v>30050.856759999999</v>
      </c>
      <c r="J89" s="33">
        <f t="shared" si="34"/>
        <v>2179.4773599999999</v>
      </c>
      <c r="K89" s="33">
        <f t="shared" si="34"/>
        <v>32230.33412</v>
      </c>
      <c r="L89" s="33">
        <f t="shared" si="34"/>
        <v>0</v>
      </c>
      <c r="M89" s="33">
        <f t="shared" si="34"/>
        <v>21356.967740384</v>
      </c>
      <c r="N89" s="33">
        <f t="shared" si="34"/>
        <v>1451.1010948399999</v>
      </c>
      <c r="O89" s="33">
        <f t="shared" si="34"/>
        <v>22808.068835223999</v>
      </c>
      <c r="P89" s="121"/>
    </row>
    <row r="90" spans="2:16" ht="4.9000000000000004" customHeight="1" x14ac:dyDescent="0.2">
      <c r="B90" s="31"/>
      <c r="C90" s="80"/>
      <c r="D90" s="151"/>
      <c r="E90" s="75"/>
      <c r="F90" s="24"/>
      <c r="G90" s="43"/>
      <c r="H90" s="28"/>
      <c r="I90" s="117"/>
      <c r="J90" s="117"/>
      <c r="K90" s="28"/>
      <c r="L90" s="28"/>
      <c r="M90" s="28"/>
      <c r="N90" s="28"/>
      <c r="O90" s="28"/>
      <c r="P90" s="118"/>
    </row>
    <row r="91" spans="2:16" ht="12.75" customHeight="1" x14ac:dyDescent="0.2">
      <c r="B91" s="31">
        <v>7637</v>
      </c>
      <c r="C91" s="80" t="s">
        <v>248</v>
      </c>
      <c r="D91" s="151" t="s">
        <v>245</v>
      </c>
      <c r="E91" s="75"/>
      <c r="F91" s="24" t="s">
        <v>12</v>
      </c>
      <c r="G91" s="43" t="s">
        <v>22</v>
      </c>
      <c r="H91" s="28">
        <v>0</v>
      </c>
      <c r="I91" s="117">
        <v>13300.18835</v>
      </c>
      <c r="J91" s="117">
        <v>15635.27346</v>
      </c>
      <c r="K91" s="28">
        <f t="shared" si="32"/>
        <v>28935.461810000001</v>
      </c>
      <c r="L91" s="28">
        <v>0</v>
      </c>
      <c r="M91" s="28">
        <v>1332.6788726699999</v>
      </c>
      <c r="N91" s="28">
        <v>1566.6544006920001</v>
      </c>
      <c r="O91" s="28">
        <f t="shared" si="33"/>
        <v>2899.333273362</v>
      </c>
      <c r="P91" s="118"/>
    </row>
    <row r="92" spans="2:16" ht="4.9000000000000004" customHeight="1" x14ac:dyDescent="0.2">
      <c r="B92" s="31"/>
      <c r="C92" s="80"/>
      <c r="D92" s="151"/>
      <c r="E92" s="75"/>
      <c r="F92" s="24"/>
      <c r="G92" s="43"/>
      <c r="H92" s="28"/>
      <c r="I92" s="117"/>
      <c r="J92" s="117"/>
      <c r="K92" s="28"/>
      <c r="L92" s="28"/>
      <c r="M92" s="28"/>
      <c r="N92" s="28"/>
      <c r="O92" s="28"/>
      <c r="P92" s="118"/>
    </row>
    <row r="93" spans="2:16" ht="12.75" customHeight="1" x14ac:dyDescent="0.2">
      <c r="B93" s="30">
        <v>7392</v>
      </c>
      <c r="C93" s="80" t="s">
        <v>249</v>
      </c>
      <c r="D93" s="151" t="s">
        <v>246</v>
      </c>
      <c r="E93" s="75"/>
      <c r="F93" s="24" t="s">
        <v>12</v>
      </c>
      <c r="G93" s="43" t="s">
        <v>22</v>
      </c>
      <c r="H93" s="28">
        <v>0</v>
      </c>
      <c r="I93" s="117">
        <v>445.58166999999997</v>
      </c>
      <c r="J93" s="117">
        <v>0</v>
      </c>
      <c r="K93" s="28">
        <f t="shared" si="32"/>
        <v>445.58166999999997</v>
      </c>
      <c r="L93" s="28">
        <v>0</v>
      </c>
      <c r="M93" s="28">
        <v>445.58166999999997</v>
      </c>
      <c r="N93" s="28">
        <v>0</v>
      </c>
      <c r="O93" s="28">
        <f t="shared" ref="O93:O94" si="35">SUM(L93:N93)</f>
        <v>445.58166999999997</v>
      </c>
      <c r="P93" s="118"/>
    </row>
    <row r="94" spans="2:16" ht="12.75" customHeight="1" x14ac:dyDescent="0.2">
      <c r="B94" s="30">
        <v>7392</v>
      </c>
      <c r="C94" s="80" t="s">
        <v>250</v>
      </c>
      <c r="D94" s="151" t="s">
        <v>247</v>
      </c>
      <c r="E94" s="75"/>
      <c r="F94" s="24" t="s">
        <v>12</v>
      </c>
      <c r="G94" s="43" t="s">
        <v>22</v>
      </c>
      <c r="H94" s="37">
        <v>0</v>
      </c>
      <c r="I94" s="120">
        <v>0</v>
      </c>
      <c r="J94" s="120">
        <v>13117.200289999999</v>
      </c>
      <c r="K94" s="37">
        <f t="shared" si="32"/>
        <v>13117.200289999999</v>
      </c>
      <c r="L94" s="37">
        <v>0</v>
      </c>
      <c r="M94" s="37">
        <v>0</v>
      </c>
      <c r="N94" s="37">
        <v>13117.200289999999</v>
      </c>
      <c r="O94" s="37">
        <f t="shared" si="35"/>
        <v>13117.200289999999</v>
      </c>
      <c r="P94" s="118"/>
    </row>
    <row r="95" spans="2:16" ht="12.75" customHeight="1" x14ac:dyDescent="0.2">
      <c r="B95" s="27" t="s">
        <v>318</v>
      </c>
      <c r="C95" s="84" t="s">
        <v>319</v>
      </c>
      <c r="D95" s="151"/>
      <c r="E95" s="75"/>
      <c r="F95" s="24"/>
      <c r="G95" s="43"/>
      <c r="H95" s="33">
        <f>SUBTOTAL(9,H93:H94)</f>
        <v>0</v>
      </c>
      <c r="I95" s="33">
        <f t="shared" ref="I95:O95" si="36">SUBTOTAL(9,I93:I94)</f>
        <v>445.58166999999997</v>
      </c>
      <c r="J95" s="33">
        <f t="shared" si="36"/>
        <v>13117.200289999999</v>
      </c>
      <c r="K95" s="33">
        <f t="shared" si="36"/>
        <v>13562.781959999998</v>
      </c>
      <c r="L95" s="33">
        <f t="shared" si="36"/>
        <v>0</v>
      </c>
      <c r="M95" s="33">
        <f t="shared" si="36"/>
        <v>445.58166999999997</v>
      </c>
      <c r="N95" s="33">
        <f t="shared" si="36"/>
        <v>13117.200289999999</v>
      </c>
      <c r="O95" s="33">
        <f t="shared" si="36"/>
        <v>13562.781959999998</v>
      </c>
      <c r="P95" s="118"/>
    </row>
    <row r="96" spans="2:16" ht="4.9000000000000004" customHeight="1" x14ac:dyDescent="0.2">
      <c r="B96" s="31"/>
      <c r="C96" s="80"/>
      <c r="D96" s="151"/>
      <c r="E96" s="75"/>
      <c r="F96" s="24"/>
      <c r="G96" s="43"/>
      <c r="H96" s="28"/>
      <c r="I96" s="28"/>
      <c r="J96" s="41"/>
      <c r="K96" s="28"/>
      <c r="L96" s="28"/>
      <c r="M96" s="28"/>
      <c r="N96" s="28"/>
      <c r="O96" s="28"/>
      <c r="P96" s="118"/>
    </row>
    <row r="97" spans="2:17" ht="12.75" customHeight="1" x14ac:dyDescent="0.2">
      <c r="B97" s="27" t="s">
        <v>71</v>
      </c>
      <c r="C97" s="80" t="s">
        <v>231</v>
      </c>
      <c r="D97" s="151" t="s">
        <v>129</v>
      </c>
      <c r="E97" s="75" t="s">
        <v>295</v>
      </c>
      <c r="F97" s="24" t="s">
        <v>12</v>
      </c>
      <c r="G97" s="43">
        <v>42826</v>
      </c>
      <c r="H97" s="28">
        <v>17277.300999999999</v>
      </c>
      <c r="I97" s="28">
        <v>1976.29</v>
      </c>
      <c r="J97" s="41">
        <v>0</v>
      </c>
      <c r="K97" s="28">
        <f t="shared" ref="K97:K102" si="37">SUM(H97:J97)</f>
        <v>19253.591</v>
      </c>
      <c r="L97" s="28">
        <v>15240.934201194885</v>
      </c>
      <c r="M97" s="28">
        <v>1743.3571280884346</v>
      </c>
      <c r="N97" s="28">
        <v>0</v>
      </c>
      <c r="O97" s="28">
        <f t="shared" ref="O97:O102" si="38">SUM(L97:N97)</f>
        <v>16984.291329283318</v>
      </c>
      <c r="P97" s="118"/>
    </row>
    <row r="98" spans="2:17" ht="12.75" customHeight="1" x14ac:dyDescent="0.2">
      <c r="B98" s="27" t="s">
        <v>206</v>
      </c>
      <c r="C98" s="80" t="s">
        <v>229</v>
      </c>
      <c r="D98" s="151" t="s">
        <v>230</v>
      </c>
      <c r="E98" s="75" t="s">
        <v>295</v>
      </c>
      <c r="F98" s="24" t="s">
        <v>12</v>
      </c>
      <c r="G98" s="43">
        <v>43070</v>
      </c>
      <c r="H98" s="28">
        <v>3.8952000000000002E-4</v>
      </c>
      <c r="I98" s="28">
        <v>16494.28</v>
      </c>
      <c r="J98" s="41">
        <v>0</v>
      </c>
      <c r="K98" s="28">
        <f t="shared" si="37"/>
        <v>16494.280389519998</v>
      </c>
      <c r="L98" s="28">
        <v>3.4667280000000002E-4</v>
      </c>
      <c r="M98" s="28">
        <v>14679.9092</v>
      </c>
      <c r="N98" s="28">
        <v>0</v>
      </c>
      <c r="O98" s="28">
        <f t="shared" si="38"/>
        <v>14679.909546672799</v>
      </c>
      <c r="P98" s="118"/>
    </row>
    <row r="99" spans="2:17" ht="12.75" customHeight="1" x14ac:dyDescent="0.2">
      <c r="B99" s="27" t="s">
        <v>206</v>
      </c>
      <c r="C99" s="80" t="s">
        <v>236</v>
      </c>
      <c r="D99" s="151" t="s">
        <v>232</v>
      </c>
      <c r="E99" s="72">
        <v>901656354</v>
      </c>
      <c r="F99" s="24" t="s">
        <v>12</v>
      </c>
      <c r="G99" s="43">
        <v>43435</v>
      </c>
      <c r="H99" s="117">
        <v>267.8254</v>
      </c>
      <c r="I99" s="117">
        <v>2247.7608608</v>
      </c>
      <c r="J99" s="117">
        <v>16988.319</v>
      </c>
      <c r="K99" s="28">
        <f t="shared" si="37"/>
        <v>19503.905260799998</v>
      </c>
      <c r="L99" s="28">
        <v>227.73193762</v>
      </c>
      <c r="M99" s="28">
        <v>1911.2710599382399</v>
      </c>
      <c r="N99" s="28">
        <v>14445.167645699999</v>
      </c>
      <c r="O99" s="28">
        <f t="shared" si="38"/>
        <v>16584.17064325824</v>
      </c>
      <c r="P99" s="118"/>
      <c r="Q99" s="127"/>
    </row>
    <row r="100" spans="2:17" ht="12.75" customHeight="1" x14ac:dyDescent="0.2">
      <c r="B100" s="27" t="s">
        <v>206</v>
      </c>
      <c r="C100" s="80" t="s">
        <v>237</v>
      </c>
      <c r="D100" s="151" t="s">
        <v>233</v>
      </c>
      <c r="E100" s="72">
        <v>901656355</v>
      </c>
      <c r="F100" s="24" t="s">
        <v>12</v>
      </c>
      <c r="G100" s="43">
        <v>43435</v>
      </c>
      <c r="H100" s="117">
        <v>207.79318000000001</v>
      </c>
      <c r="I100" s="117">
        <v>1328.3628100000001</v>
      </c>
      <c r="J100" s="117">
        <v>10787.036</v>
      </c>
      <c r="K100" s="28">
        <f t="shared" si="37"/>
        <v>12323.191989999999</v>
      </c>
      <c r="L100" s="28">
        <v>185.14372338000001</v>
      </c>
      <c r="M100" s="28">
        <v>1183.57126371</v>
      </c>
      <c r="N100" s="28">
        <v>9611.2490760000001</v>
      </c>
      <c r="O100" s="28">
        <f t="shared" si="38"/>
        <v>10979.964063089999</v>
      </c>
      <c r="P100" s="118"/>
      <c r="Q100" s="127"/>
    </row>
    <row r="101" spans="2:17" ht="12.75" customHeight="1" x14ac:dyDescent="0.2">
      <c r="B101" s="27" t="s">
        <v>206</v>
      </c>
      <c r="C101" s="80" t="s">
        <v>238</v>
      </c>
      <c r="D101" s="151" t="s">
        <v>234</v>
      </c>
      <c r="E101" s="72">
        <v>901656358</v>
      </c>
      <c r="F101" s="24" t="s">
        <v>12</v>
      </c>
      <c r="G101" s="43">
        <v>43435</v>
      </c>
      <c r="H101" s="117">
        <v>234.41271</v>
      </c>
      <c r="I101" s="117">
        <v>2657.6136755999996</v>
      </c>
      <c r="J101" s="117">
        <v>12898.764999999999</v>
      </c>
      <c r="K101" s="28">
        <f t="shared" si="37"/>
        <v>15790.7913856</v>
      </c>
      <c r="L101" s="28">
        <v>234.41271</v>
      </c>
      <c r="M101" s="28">
        <v>2657.6136755999996</v>
      </c>
      <c r="N101" s="28">
        <v>12898.764999999999</v>
      </c>
      <c r="O101" s="28">
        <f t="shared" si="38"/>
        <v>15790.7913856</v>
      </c>
      <c r="P101" s="118"/>
      <c r="Q101" s="127"/>
    </row>
    <row r="102" spans="2:17" ht="12.75" customHeight="1" x14ac:dyDescent="0.2">
      <c r="B102" s="27" t="s">
        <v>206</v>
      </c>
      <c r="C102" s="80" t="s">
        <v>239</v>
      </c>
      <c r="D102" s="151" t="s">
        <v>235</v>
      </c>
      <c r="E102" s="72">
        <v>901657121</v>
      </c>
      <c r="F102" s="24" t="s">
        <v>12</v>
      </c>
      <c r="G102" s="43">
        <v>43435</v>
      </c>
      <c r="H102" s="120">
        <v>57.093800000000002</v>
      </c>
      <c r="I102" s="120">
        <v>3746.05357</v>
      </c>
      <c r="J102" s="120">
        <v>4317.3959999999997</v>
      </c>
      <c r="K102" s="37">
        <f t="shared" si="37"/>
        <v>8120.5433699999994</v>
      </c>
      <c r="L102" s="37">
        <v>57.093800000000002</v>
      </c>
      <c r="M102" s="37">
        <v>3746.05357</v>
      </c>
      <c r="N102" s="37">
        <v>4317.3959999999997</v>
      </c>
      <c r="O102" s="37">
        <f t="shared" si="38"/>
        <v>8120.5433699999994</v>
      </c>
      <c r="P102" s="118"/>
      <c r="Q102" s="127"/>
    </row>
    <row r="103" spans="2:17" ht="12.75" customHeight="1" x14ac:dyDescent="0.2">
      <c r="B103" s="29"/>
      <c r="C103" s="84" t="s">
        <v>317</v>
      </c>
      <c r="D103" s="151"/>
      <c r="E103" s="75"/>
      <c r="F103" s="24"/>
      <c r="G103" s="43"/>
      <c r="H103" s="33">
        <f t="shared" ref="H103:O103" si="39">SUBTOTAL(9,H97:H102)</f>
        <v>18044.42647952</v>
      </c>
      <c r="I103" s="33">
        <f t="shared" si="39"/>
        <v>28450.360916399997</v>
      </c>
      <c r="J103" s="33">
        <f t="shared" si="39"/>
        <v>44991.515999999996</v>
      </c>
      <c r="K103" s="33">
        <f t="shared" si="39"/>
        <v>91486.303395919997</v>
      </c>
      <c r="L103" s="33">
        <f t="shared" si="39"/>
        <v>15945.316718867685</v>
      </c>
      <c r="M103" s="33">
        <f t="shared" si="39"/>
        <v>25921.775897336676</v>
      </c>
      <c r="N103" s="33">
        <f t="shared" si="39"/>
        <v>41272.5777217</v>
      </c>
      <c r="O103" s="33">
        <f t="shared" si="39"/>
        <v>83139.670337904347</v>
      </c>
      <c r="P103" s="121"/>
    </row>
    <row r="104" spans="2:17" ht="4.9000000000000004" customHeight="1" x14ac:dyDescent="0.2">
      <c r="B104" s="29"/>
      <c r="C104" s="80"/>
      <c r="D104" s="151"/>
      <c r="E104" s="75"/>
      <c r="F104" s="24"/>
      <c r="G104" s="43"/>
      <c r="H104" s="28"/>
      <c r="I104" s="33"/>
      <c r="J104" s="36"/>
      <c r="K104" s="28"/>
      <c r="L104" s="28"/>
      <c r="M104" s="28"/>
      <c r="N104" s="28"/>
      <c r="O104" s="28"/>
      <c r="P104" s="118"/>
    </row>
    <row r="105" spans="2:17" s="17" customFormat="1" ht="13.5" thickBot="1" x14ac:dyDescent="0.25">
      <c r="B105" s="34"/>
      <c r="C105" s="85" t="s">
        <v>42</v>
      </c>
      <c r="D105" s="152"/>
      <c r="E105" s="74"/>
      <c r="F105" s="18"/>
      <c r="G105" s="19"/>
      <c r="H105" s="35">
        <f t="shared" ref="H105:O105" si="40">+SUBTOTAL(9,H74:H102)</f>
        <v>30494.097139519996</v>
      </c>
      <c r="I105" s="35">
        <f t="shared" si="40"/>
        <v>141126.77349429289</v>
      </c>
      <c r="J105" s="35">
        <f t="shared" si="40"/>
        <v>135109.24288339572</v>
      </c>
      <c r="K105" s="35">
        <f t="shared" si="40"/>
        <v>306730.11351720872</v>
      </c>
      <c r="L105" s="35">
        <f t="shared" si="40"/>
        <v>28394.987378867681</v>
      </c>
      <c r="M105" s="35">
        <f t="shared" si="40"/>
        <v>117936.7899782836</v>
      </c>
      <c r="N105" s="35">
        <f t="shared" si="40"/>
        <v>116593.30928062773</v>
      </c>
      <c r="O105" s="35">
        <f t="shared" si="40"/>
        <v>262925.08663777902</v>
      </c>
      <c r="P105" s="123"/>
      <c r="Q105" s="122"/>
    </row>
    <row r="106" spans="2:17" s="17" customFormat="1" ht="13.5" thickTop="1" x14ac:dyDescent="0.2">
      <c r="B106" s="34"/>
      <c r="C106" s="85"/>
      <c r="D106" s="152"/>
      <c r="E106" s="74"/>
      <c r="F106" s="18"/>
      <c r="G106" s="19"/>
      <c r="H106" s="36"/>
      <c r="I106" s="36"/>
      <c r="J106" s="36"/>
      <c r="K106" s="36"/>
      <c r="L106" s="36"/>
      <c r="M106" s="36"/>
      <c r="N106" s="36"/>
      <c r="O106" s="36"/>
      <c r="P106" s="123"/>
      <c r="Q106" s="122"/>
    </row>
    <row r="107" spans="2:17" s="17" customFormat="1" ht="18.75" x14ac:dyDescent="0.2">
      <c r="B107" s="23" t="s">
        <v>43</v>
      </c>
      <c r="C107" s="85"/>
      <c r="D107" s="152"/>
      <c r="E107" s="74"/>
      <c r="F107" s="18"/>
      <c r="G107" s="19"/>
      <c r="H107" s="36"/>
      <c r="I107" s="36"/>
      <c r="J107" s="36"/>
      <c r="K107" s="36"/>
      <c r="L107" s="36"/>
      <c r="M107" s="44"/>
      <c r="N107" s="44"/>
      <c r="O107" s="36"/>
      <c r="P107" s="123"/>
      <c r="Q107" s="122"/>
    </row>
    <row r="108" spans="2:17" s="17" customFormat="1" ht="4.9000000000000004" customHeight="1" x14ac:dyDescent="0.2">
      <c r="B108" s="23"/>
      <c r="C108" s="85"/>
      <c r="D108" s="152"/>
      <c r="E108" s="74"/>
      <c r="F108" s="18"/>
      <c r="G108" s="19"/>
      <c r="H108" s="36"/>
      <c r="I108" s="36"/>
      <c r="J108" s="36"/>
      <c r="K108" s="36"/>
      <c r="L108" s="36"/>
      <c r="M108" s="44"/>
      <c r="N108" s="44"/>
      <c r="O108" s="36"/>
      <c r="P108" s="123"/>
      <c r="Q108" s="122"/>
    </row>
    <row r="109" spans="2:17" ht="12.75" customHeight="1" x14ac:dyDescent="0.2">
      <c r="B109" s="146" t="s">
        <v>263</v>
      </c>
      <c r="C109" s="92" t="s">
        <v>304</v>
      </c>
      <c r="D109" s="151" t="s">
        <v>264</v>
      </c>
      <c r="E109" s="75"/>
      <c r="F109" s="24" t="s">
        <v>12</v>
      </c>
      <c r="G109" s="19" t="s">
        <v>22</v>
      </c>
      <c r="H109" s="41">
        <v>0</v>
      </c>
      <c r="I109" s="117">
        <v>0</v>
      </c>
      <c r="J109" s="117">
        <v>12658.351130339341</v>
      </c>
      <c r="K109" s="41">
        <f>SUM(H109:J109)</f>
        <v>12658.351130339341</v>
      </c>
      <c r="L109" s="41">
        <v>0</v>
      </c>
      <c r="M109" s="41">
        <v>0</v>
      </c>
      <c r="N109" s="41">
        <v>12658.351130339341</v>
      </c>
      <c r="O109" s="41">
        <f>SUM(L109:N109)</f>
        <v>12658.351130339341</v>
      </c>
      <c r="P109" s="124"/>
    </row>
    <row r="110" spans="2:17" ht="4.9000000000000004" customHeight="1" x14ac:dyDescent="0.2">
      <c r="B110" s="45"/>
      <c r="C110" s="92"/>
      <c r="D110" s="151"/>
      <c r="E110" s="75"/>
      <c r="F110" s="24"/>
      <c r="G110" s="19"/>
      <c r="H110" s="41"/>
      <c r="I110" s="117"/>
      <c r="J110" s="117"/>
      <c r="K110" s="41"/>
      <c r="L110" s="41"/>
      <c r="M110" s="41"/>
      <c r="N110" s="41"/>
      <c r="O110" s="41"/>
      <c r="P110" s="124"/>
    </row>
    <row r="111" spans="2:17" ht="63.75" x14ac:dyDescent="0.2">
      <c r="B111" s="45" t="s">
        <v>285</v>
      </c>
      <c r="C111" s="125" t="s">
        <v>313</v>
      </c>
      <c r="D111" s="151" t="s">
        <v>286</v>
      </c>
      <c r="E111" s="61">
        <v>901292691</v>
      </c>
      <c r="F111" s="140" t="s">
        <v>12</v>
      </c>
      <c r="G111" s="19">
        <v>43070</v>
      </c>
      <c r="H111" s="41">
        <v>30.23</v>
      </c>
      <c r="I111" s="117">
        <v>3691.7990007392209</v>
      </c>
      <c r="J111" s="117">
        <v>0</v>
      </c>
      <c r="K111" s="41">
        <f>SUM(H111:J111)</f>
        <v>3722.0290007392209</v>
      </c>
      <c r="L111" s="41">
        <v>30.23</v>
      </c>
      <c r="M111" s="41">
        <v>3691.7990007392209</v>
      </c>
      <c r="N111" s="41">
        <v>0</v>
      </c>
      <c r="O111" s="41">
        <f>SUM(L111:N111)</f>
        <v>3722.0290007392209</v>
      </c>
      <c r="P111" s="124"/>
    </row>
    <row r="112" spans="2:17" ht="51" x14ac:dyDescent="0.2">
      <c r="B112" s="45" t="s">
        <v>285</v>
      </c>
      <c r="C112" s="125" t="s">
        <v>315</v>
      </c>
      <c r="D112" s="151" t="s">
        <v>287</v>
      </c>
      <c r="E112" s="61">
        <v>901292692</v>
      </c>
      <c r="F112" s="140" t="s">
        <v>12</v>
      </c>
      <c r="G112" s="19">
        <v>43070</v>
      </c>
      <c r="H112" s="41">
        <v>22.315000000000001</v>
      </c>
      <c r="I112" s="117">
        <v>645.47900012924617</v>
      </c>
      <c r="J112" s="117">
        <v>0</v>
      </c>
      <c r="K112" s="41">
        <f>SUM(H112:J112)</f>
        <v>667.79400012924623</v>
      </c>
      <c r="L112" s="41">
        <v>22.315000000000001</v>
      </c>
      <c r="M112" s="41">
        <v>645.47900012924617</v>
      </c>
      <c r="N112" s="41">
        <v>0</v>
      </c>
      <c r="O112" s="41">
        <f>SUM(L112:N112)</f>
        <v>667.79400012924623</v>
      </c>
      <c r="P112" s="124"/>
    </row>
    <row r="113" spans="2:17" ht="38.25" x14ac:dyDescent="0.2">
      <c r="B113" s="45" t="s">
        <v>285</v>
      </c>
      <c r="C113" s="125" t="s">
        <v>314</v>
      </c>
      <c r="D113" s="151" t="s">
        <v>288</v>
      </c>
      <c r="E113" s="61">
        <v>901292693</v>
      </c>
      <c r="F113" s="140" t="s">
        <v>12</v>
      </c>
      <c r="G113" s="19">
        <v>43070</v>
      </c>
      <c r="H113" s="126">
        <v>17.242999999999999</v>
      </c>
      <c r="I113" s="120">
        <v>2066.4380004137674</v>
      </c>
      <c r="J113" s="120">
        <v>0</v>
      </c>
      <c r="K113" s="126">
        <f>SUM(H113:J113)</f>
        <v>2083.6810004137674</v>
      </c>
      <c r="L113" s="126">
        <v>17.242999999999999</v>
      </c>
      <c r="M113" s="126">
        <v>2066.4380004137674</v>
      </c>
      <c r="N113" s="126">
        <v>0</v>
      </c>
      <c r="O113" s="126">
        <f>SUM(L113:N113)</f>
        <v>2083.6810004137674</v>
      </c>
      <c r="P113" s="124"/>
    </row>
    <row r="114" spans="2:17" ht="12.75" customHeight="1" x14ac:dyDescent="0.2">
      <c r="B114" s="146" t="s">
        <v>285</v>
      </c>
      <c r="C114" s="85" t="s">
        <v>289</v>
      </c>
      <c r="D114" s="152"/>
      <c r="E114" s="74"/>
      <c r="F114" s="18"/>
      <c r="G114" s="19"/>
      <c r="H114" s="36">
        <f>SUBTOTAL(9,H111:H113)</f>
        <v>69.787999999999997</v>
      </c>
      <c r="I114" s="36">
        <f t="shared" ref="I114:O114" si="41">SUBTOTAL(9,I111:I113)</f>
        <v>6403.7160012822342</v>
      </c>
      <c r="J114" s="36">
        <f t="shared" si="41"/>
        <v>0</v>
      </c>
      <c r="K114" s="36">
        <f t="shared" si="41"/>
        <v>6473.5040012822337</v>
      </c>
      <c r="L114" s="36">
        <f t="shared" si="41"/>
        <v>69.787999999999997</v>
      </c>
      <c r="M114" s="36">
        <f t="shared" si="41"/>
        <v>6403.7160012822342</v>
      </c>
      <c r="N114" s="36">
        <f t="shared" si="41"/>
        <v>0</v>
      </c>
      <c r="O114" s="36">
        <f t="shared" si="41"/>
        <v>6473.5040012822337</v>
      </c>
      <c r="P114" s="123"/>
    </row>
    <row r="115" spans="2:17" ht="4.9000000000000004" customHeight="1" x14ac:dyDescent="0.2">
      <c r="B115" s="45"/>
      <c r="C115" s="92"/>
      <c r="D115" s="151"/>
      <c r="E115" s="75"/>
      <c r="F115" s="24"/>
      <c r="G115" s="19"/>
      <c r="H115" s="41"/>
      <c r="I115" s="117"/>
      <c r="J115" s="117"/>
      <c r="K115" s="41"/>
      <c r="L115" s="41"/>
      <c r="M115" s="41"/>
      <c r="N115" s="41"/>
      <c r="O115" s="41"/>
      <c r="P115" s="124"/>
    </row>
    <row r="116" spans="2:17" ht="12.75" customHeight="1" x14ac:dyDescent="0.2">
      <c r="B116" s="146" t="s">
        <v>44</v>
      </c>
      <c r="C116" s="92" t="s">
        <v>45</v>
      </c>
      <c r="D116" s="151" t="s">
        <v>112</v>
      </c>
      <c r="E116" s="75"/>
      <c r="F116" s="24" t="s">
        <v>12</v>
      </c>
      <c r="G116" s="19" t="s">
        <v>22</v>
      </c>
      <c r="H116" s="41">
        <v>0</v>
      </c>
      <c r="I116" s="117">
        <v>10193.50008</v>
      </c>
      <c r="J116" s="117">
        <v>5827.7500016499998</v>
      </c>
      <c r="K116" s="41">
        <f>SUM(H116:J116)</f>
        <v>16021.25008165</v>
      </c>
      <c r="L116" s="41">
        <v>0</v>
      </c>
      <c r="M116" s="41">
        <v>1535.1275443948691</v>
      </c>
      <c r="N116" s="41">
        <v>877.65139345347984</v>
      </c>
      <c r="O116" s="41">
        <f t="shared" ref="O116" si="42">SUM(L116:N116)</f>
        <v>2412.778937848349</v>
      </c>
      <c r="P116" s="124"/>
    </row>
    <row r="117" spans="2:17" s="17" customFormat="1" ht="13.5" thickBot="1" x14ac:dyDescent="0.25">
      <c r="B117" s="29"/>
      <c r="C117" s="85" t="s">
        <v>46</v>
      </c>
      <c r="D117" s="151"/>
      <c r="E117" s="75"/>
      <c r="F117" s="24"/>
      <c r="G117" s="19"/>
      <c r="H117" s="35">
        <f t="shared" ref="H117:O117" si="43">SUBTOTAL(9,H109:H116)</f>
        <v>69.787999999999997</v>
      </c>
      <c r="I117" s="35">
        <f t="shared" si="43"/>
        <v>16597.216081282233</v>
      </c>
      <c r="J117" s="35">
        <f t="shared" si="43"/>
        <v>18486.101131989341</v>
      </c>
      <c r="K117" s="35">
        <f t="shared" si="43"/>
        <v>35153.10521327157</v>
      </c>
      <c r="L117" s="35">
        <f t="shared" si="43"/>
        <v>69.787999999999997</v>
      </c>
      <c r="M117" s="35">
        <f t="shared" si="43"/>
        <v>7938.8435456771031</v>
      </c>
      <c r="N117" s="35">
        <f t="shared" si="43"/>
        <v>13536.00252379282</v>
      </c>
      <c r="O117" s="35">
        <f t="shared" si="43"/>
        <v>21544.634069469925</v>
      </c>
      <c r="P117" s="123"/>
      <c r="Q117" s="122"/>
    </row>
    <row r="118" spans="2:17" ht="13.5" thickTop="1" x14ac:dyDescent="0.2">
      <c r="B118" s="26"/>
      <c r="C118" s="80"/>
      <c r="D118" s="151"/>
      <c r="E118" s="75"/>
      <c r="F118" s="24"/>
      <c r="G118" s="19"/>
      <c r="H118" s="40"/>
      <c r="I118" s="41"/>
      <c r="J118" s="41"/>
      <c r="K118" s="41"/>
      <c r="L118" s="41"/>
      <c r="M118" s="41"/>
      <c r="N118" s="41"/>
      <c r="O118" s="41"/>
      <c r="P118" s="124"/>
    </row>
    <row r="119" spans="2:17" ht="18.75" x14ac:dyDescent="0.2">
      <c r="B119" s="23" t="s">
        <v>47</v>
      </c>
      <c r="C119" s="80"/>
      <c r="D119" s="151"/>
      <c r="E119" s="75"/>
      <c r="F119" s="24"/>
      <c r="G119" s="19"/>
      <c r="H119" s="36"/>
      <c r="I119" s="36"/>
      <c r="K119" s="36"/>
      <c r="L119" s="36"/>
      <c r="M119" s="36"/>
      <c r="N119" s="36"/>
      <c r="O119" s="36"/>
      <c r="P119" s="123"/>
    </row>
    <row r="120" spans="2:17" ht="4.9000000000000004" customHeight="1" x14ac:dyDescent="0.2">
      <c r="B120" s="23"/>
      <c r="C120" s="80"/>
      <c r="D120" s="151"/>
      <c r="E120" s="75"/>
      <c r="F120" s="24"/>
      <c r="G120" s="19"/>
      <c r="H120" s="36"/>
      <c r="I120" s="36"/>
      <c r="K120" s="36"/>
      <c r="L120" s="36"/>
      <c r="M120" s="36"/>
      <c r="N120" s="36"/>
      <c r="O120" s="36"/>
      <c r="P120" s="123"/>
    </row>
    <row r="121" spans="2:17" ht="13.5" customHeight="1" x14ac:dyDescent="0.2">
      <c r="B121" s="30" t="s">
        <v>48</v>
      </c>
      <c r="C121" s="80" t="s">
        <v>74</v>
      </c>
      <c r="D121" s="151" t="s">
        <v>101</v>
      </c>
      <c r="E121" s="75"/>
      <c r="F121" s="24" t="s">
        <v>12</v>
      </c>
      <c r="G121" s="43" t="s">
        <v>22</v>
      </c>
      <c r="H121" s="28">
        <v>0</v>
      </c>
      <c r="I121" s="117">
        <v>18223.311669999992</v>
      </c>
      <c r="J121" s="117">
        <v>18672.711693270383</v>
      </c>
      <c r="K121" s="28">
        <f>SUM(H121:J121)</f>
        <v>36896.023363270375</v>
      </c>
      <c r="L121" s="28">
        <v>0</v>
      </c>
      <c r="M121" s="28">
        <v>2198.0547870959617</v>
      </c>
      <c r="N121" s="28">
        <v>2252.2604051723229</v>
      </c>
      <c r="O121" s="28">
        <f t="shared" ref="O121:O131" si="44">SUM(L121:N121)</f>
        <v>4450.3151922682846</v>
      </c>
      <c r="P121" s="139"/>
    </row>
    <row r="122" spans="2:17" ht="13.5" customHeight="1" x14ac:dyDescent="0.2">
      <c r="B122" s="30" t="s">
        <v>48</v>
      </c>
      <c r="C122" s="80" t="s">
        <v>76</v>
      </c>
      <c r="D122" s="151" t="s">
        <v>102</v>
      </c>
      <c r="E122" s="75"/>
      <c r="F122" s="24" t="s">
        <v>12</v>
      </c>
      <c r="G122" s="43" t="s">
        <v>22</v>
      </c>
      <c r="H122" s="28">
        <v>0</v>
      </c>
      <c r="I122" s="117">
        <v>8282.6101500000041</v>
      </c>
      <c r="J122" s="117">
        <v>8486.8652948401286</v>
      </c>
      <c r="K122" s="28">
        <f>SUM(H122:J122)</f>
        <v>16769.475444840133</v>
      </c>
      <c r="L122" s="28">
        <v>0</v>
      </c>
      <c r="M122" s="28">
        <v>783.54611438977554</v>
      </c>
      <c r="N122" s="28">
        <v>802.86892714869794</v>
      </c>
      <c r="O122" s="28">
        <f t="shared" si="44"/>
        <v>1586.4150415384734</v>
      </c>
      <c r="P122" s="139"/>
    </row>
    <row r="123" spans="2:17" ht="13.5" customHeight="1" x14ac:dyDescent="0.2">
      <c r="B123" s="30" t="s">
        <v>48</v>
      </c>
      <c r="C123" s="80" t="s">
        <v>104</v>
      </c>
      <c r="D123" s="151" t="s">
        <v>105</v>
      </c>
      <c r="E123" s="75"/>
      <c r="F123" s="24" t="s">
        <v>12</v>
      </c>
      <c r="G123" s="43" t="s">
        <v>22</v>
      </c>
      <c r="H123" s="37">
        <v>0</v>
      </c>
      <c r="I123" s="120">
        <v>1109.4622099999999</v>
      </c>
      <c r="J123" s="120">
        <v>1136.8223466552199</v>
      </c>
      <c r="K123" s="37">
        <f>SUM(H123:J123)</f>
        <v>2246.2845566552196</v>
      </c>
      <c r="L123" s="37">
        <v>0</v>
      </c>
      <c r="M123" s="37">
        <v>88.214477052607748</v>
      </c>
      <c r="N123" s="37">
        <v>90.389909550780104</v>
      </c>
      <c r="O123" s="37">
        <f t="shared" si="44"/>
        <v>178.60438660338787</v>
      </c>
      <c r="P123" s="139"/>
    </row>
    <row r="124" spans="2:17" s="17" customFormat="1" x14ac:dyDescent="0.2">
      <c r="B124" s="48" t="s">
        <v>48</v>
      </c>
      <c r="C124" s="85" t="s">
        <v>49</v>
      </c>
      <c r="D124" s="152"/>
      <c r="E124" s="74"/>
      <c r="F124" s="18"/>
      <c r="G124" s="43"/>
      <c r="H124" s="33">
        <f t="shared" ref="H124:O124" si="45">SUBTOTAL(9,H121:H123)</f>
        <v>0</v>
      </c>
      <c r="I124" s="33">
        <f t="shared" si="45"/>
        <v>27615.384029999997</v>
      </c>
      <c r="J124" s="33">
        <f t="shared" si="45"/>
        <v>28296.399334765731</v>
      </c>
      <c r="K124" s="33">
        <f t="shared" si="45"/>
        <v>55911.783364765732</v>
      </c>
      <c r="L124" s="33">
        <f t="shared" si="45"/>
        <v>0</v>
      </c>
      <c r="M124" s="33">
        <f t="shared" si="45"/>
        <v>3069.8153785383452</v>
      </c>
      <c r="N124" s="33">
        <f t="shared" si="45"/>
        <v>3145.5192418718007</v>
      </c>
      <c r="O124" s="33">
        <f t="shared" si="45"/>
        <v>6215.3346204101463</v>
      </c>
      <c r="P124" s="139"/>
      <c r="Q124" s="122"/>
    </row>
    <row r="125" spans="2:17" s="17" customFormat="1" ht="4.9000000000000004" customHeight="1" x14ac:dyDescent="0.2">
      <c r="B125" s="48"/>
      <c r="C125" s="84"/>
      <c r="D125" s="152"/>
      <c r="E125" s="74"/>
      <c r="F125" s="18"/>
      <c r="G125" s="43"/>
      <c r="H125" s="33"/>
      <c r="I125" s="33"/>
      <c r="J125" s="33"/>
      <c r="K125" s="33"/>
      <c r="L125" s="33"/>
      <c r="M125" s="33"/>
      <c r="N125" s="33"/>
      <c r="O125" s="33"/>
      <c r="P125" s="139"/>
      <c r="Q125" s="122"/>
    </row>
    <row r="126" spans="2:17" ht="13.5" customHeight="1" x14ac:dyDescent="0.2">
      <c r="B126" s="30" t="s">
        <v>50</v>
      </c>
      <c r="C126" s="80" t="s">
        <v>272</v>
      </c>
      <c r="D126" s="151" t="s">
        <v>109</v>
      </c>
      <c r="E126" s="75"/>
      <c r="F126" s="24" t="s">
        <v>12</v>
      </c>
      <c r="G126" s="43" t="s">
        <v>22</v>
      </c>
      <c r="H126" s="28">
        <v>0</v>
      </c>
      <c r="I126" s="117">
        <v>16693.061900000001</v>
      </c>
      <c r="J126" s="117">
        <v>0</v>
      </c>
      <c r="K126" s="28">
        <f t="shared" ref="K126:K131" si="46">SUM(H126:J126)</f>
        <v>16693.061900000001</v>
      </c>
      <c r="L126" s="28">
        <v>0</v>
      </c>
      <c r="M126" s="28">
        <v>2279.0000000037248</v>
      </c>
      <c r="N126" s="28">
        <v>0</v>
      </c>
      <c r="O126" s="28">
        <f t="shared" si="44"/>
        <v>2279.0000000037248</v>
      </c>
      <c r="P126" s="139"/>
    </row>
    <row r="127" spans="2:17" ht="13.5" customHeight="1" x14ac:dyDescent="0.2">
      <c r="B127" s="30" t="s">
        <v>50</v>
      </c>
      <c r="C127" s="80" t="s">
        <v>273</v>
      </c>
      <c r="D127" s="151" t="s">
        <v>260</v>
      </c>
      <c r="E127" s="75"/>
      <c r="F127" s="24" t="s">
        <v>12</v>
      </c>
      <c r="G127" s="43" t="s">
        <v>22</v>
      </c>
      <c r="H127" s="28">
        <v>0</v>
      </c>
      <c r="I127" s="117">
        <v>3000</v>
      </c>
      <c r="J127" s="117">
        <v>0</v>
      </c>
      <c r="K127" s="28">
        <f t="shared" si="46"/>
        <v>3000</v>
      </c>
      <c r="L127" s="28">
        <v>0</v>
      </c>
      <c r="M127" s="28">
        <v>2190</v>
      </c>
      <c r="N127" s="28">
        <v>0</v>
      </c>
      <c r="O127" s="28">
        <f t="shared" ref="O127" si="47">SUM(L127:N127)</f>
        <v>2190</v>
      </c>
      <c r="P127" s="139"/>
    </row>
    <row r="128" spans="2:17" ht="13.5" customHeight="1" x14ac:dyDescent="0.2">
      <c r="B128" s="30" t="s">
        <v>50</v>
      </c>
      <c r="C128" s="80" t="s">
        <v>274</v>
      </c>
      <c r="D128" s="151" t="s">
        <v>261</v>
      </c>
      <c r="E128" s="75"/>
      <c r="F128" s="24" t="s">
        <v>12</v>
      </c>
      <c r="G128" s="43" t="s">
        <v>22</v>
      </c>
      <c r="H128" s="28">
        <v>0</v>
      </c>
      <c r="I128" s="117">
        <v>3250.7640000000001</v>
      </c>
      <c r="J128" s="117">
        <v>0</v>
      </c>
      <c r="K128" s="28">
        <f t="shared" si="46"/>
        <v>3250.7640000000001</v>
      </c>
      <c r="L128" s="28">
        <v>0</v>
      </c>
      <c r="M128" s="28">
        <v>65.015280000000004</v>
      </c>
      <c r="N128" s="28">
        <v>0</v>
      </c>
      <c r="O128" s="28">
        <f t="shared" ref="O128" si="48">SUM(L128:N128)</f>
        <v>65.015280000000004</v>
      </c>
      <c r="P128" s="139"/>
    </row>
    <row r="129" spans="2:17" ht="13.5" customHeight="1" x14ac:dyDescent="0.2">
      <c r="B129" s="30" t="s">
        <v>50</v>
      </c>
      <c r="C129" s="80" t="s">
        <v>275</v>
      </c>
      <c r="D129" s="151" t="s">
        <v>262</v>
      </c>
      <c r="E129" s="75"/>
      <c r="F129" s="24" t="s">
        <v>12</v>
      </c>
      <c r="G129" s="43" t="s">
        <v>22</v>
      </c>
      <c r="H129" s="28">
        <v>0</v>
      </c>
      <c r="I129" s="117">
        <v>0</v>
      </c>
      <c r="J129" s="117">
        <v>33585.177216674972</v>
      </c>
      <c r="K129" s="28">
        <f t="shared" si="46"/>
        <v>33585.177216674972</v>
      </c>
      <c r="L129" s="28">
        <v>0</v>
      </c>
      <c r="M129" s="28">
        <v>0</v>
      </c>
      <c r="N129" s="28">
        <v>8303.6523071637785</v>
      </c>
      <c r="O129" s="28">
        <f t="shared" ref="O129" si="49">SUM(L129:N129)</f>
        <v>8303.6523071637785</v>
      </c>
      <c r="P129" s="139"/>
    </row>
    <row r="130" spans="2:17" ht="13.5" customHeight="1" x14ac:dyDescent="0.2">
      <c r="B130" s="30" t="s">
        <v>50</v>
      </c>
      <c r="C130" s="80" t="s">
        <v>52</v>
      </c>
      <c r="D130" s="151" t="s">
        <v>117</v>
      </c>
      <c r="E130" s="75"/>
      <c r="F130" s="24" t="s">
        <v>12</v>
      </c>
      <c r="G130" s="43" t="s">
        <v>22</v>
      </c>
      <c r="H130" s="28">
        <v>0</v>
      </c>
      <c r="I130" s="117">
        <v>2257.473029999996</v>
      </c>
      <c r="J130" s="117">
        <v>2313.1439408706428</v>
      </c>
      <c r="K130" s="28">
        <f t="shared" si="46"/>
        <v>4570.6169708706384</v>
      </c>
      <c r="L130" s="28">
        <v>0</v>
      </c>
      <c r="M130" s="28">
        <v>563.32138441038262</v>
      </c>
      <c r="N130" s="28">
        <v>577.21329548364133</v>
      </c>
      <c r="O130" s="28">
        <f t="shared" si="44"/>
        <v>1140.5346798940241</v>
      </c>
      <c r="P130" s="139"/>
    </row>
    <row r="131" spans="2:17" ht="13.5" customHeight="1" x14ac:dyDescent="0.2">
      <c r="B131" s="30" t="s">
        <v>50</v>
      </c>
      <c r="C131" s="80" t="s">
        <v>268</v>
      </c>
      <c r="D131" s="151" t="s">
        <v>108</v>
      </c>
      <c r="E131" s="75"/>
      <c r="F131" s="24" t="s">
        <v>12</v>
      </c>
      <c r="G131" s="43" t="s">
        <v>22</v>
      </c>
      <c r="H131" s="28">
        <v>0</v>
      </c>
      <c r="I131" s="117">
        <v>80937.57470970467</v>
      </c>
      <c r="J131" s="117">
        <v>0</v>
      </c>
      <c r="K131" s="28">
        <f t="shared" si="46"/>
        <v>80937.57470970467</v>
      </c>
      <c r="L131" s="28">
        <v>0</v>
      </c>
      <c r="M131" s="28">
        <v>6468.5309707995975</v>
      </c>
      <c r="N131" s="28">
        <v>0</v>
      </c>
      <c r="O131" s="28">
        <f t="shared" si="44"/>
        <v>6468.5309707995975</v>
      </c>
      <c r="P131" s="139"/>
    </row>
    <row r="132" spans="2:17" ht="13.5" customHeight="1" x14ac:dyDescent="0.2">
      <c r="B132" s="30" t="s">
        <v>50</v>
      </c>
      <c r="C132" s="80" t="s">
        <v>269</v>
      </c>
      <c r="D132" s="151" t="s">
        <v>258</v>
      </c>
      <c r="E132" s="75"/>
      <c r="F132" s="24" t="s">
        <v>12</v>
      </c>
      <c r="G132" s="43" t="s">
        <v>22</v>
      </c>
      <c r="H132" s="28">
        <v>0</v>
      </c>
      <c r="I132" s="117">
        <v>0</v>
      </c>
      <c r="J132" s="117">
        <v>64361.815509472428</v>
      </c>
      <c r="K132" s="28">
        <f t="shared" ref="K132:K134" si="50">SUM(H132:J132)</f>
        <v>64361.815509472428</v>
      </c>
      <c r="L132" s="28">
        <v>0</v>
      </c>
      <c r="M132" s="28">
        <v>0</v>
      </c>
      <c r="N132" s="28">
        <v>725.95451209560497</v>
      </c>
      <c r="O132" s="28">
        <f t="shared" ref="O132:O134" si="51">SUM(L132:N132)</f>
        <v>725.95451209560497</v>
      </c>
      <c r="P132" s="139"/>
    </row>
    <row r="133" spans="2:17" ht="13.5" customHeight="1" x14ac:dyDescent="0.2">
      <c r="B133" s="30" t="s">
        <v>50</v>
      </c>
      <c r="C133" s="80" t="s">
        <v>271</v>
      </c>
      <c r="D133" s="151" t="s">
        <v>111</v>
      </c>
      <c r="E133" s="75"/>
      <c r="F133" s="24" t="s">
        <v>12</v>
      </c>
      <c r="G133" s="43" t="s">
        <v>22</v>
      </c>
      <c r="H133" s="28">
        <v>0</v>
      </c>
      <c r="I133" s="117">
        <v>14654.938614954501</v>
      </c>
      <c r="J133" s="41">
        <v>0</v>
      </c>
      <c r="K133" s="28">
        <f>SUM(H133:J133)</f>
        <v>14654.938614954501</v>
      </c>
      <c r="L133" s="28">
        <v>0</v>
      </c>
      <c r="M133" s="28">
        <v>1171.2226941071638</v>
      </c>
      <c r="N133" s="28">
        <v>0</v>
      </c>
      <c r="O133" s="28">
        <f>SUM(L133:N133)</f>
        <v>1171.2226941071638</v>
      </c>
      <c r="P133" s="139"/>
    </row>
    <row r="134" spans="2:17" ht="13.5" customHeight="1" x14ac:dyDescent="0.2">
      <c r="B134" s="30" t="s">
        <v>50</v>
      </c>
      <c r="C134" s="80" t="s">
        <v>270</v>
      </c>
      <c r="D134" s="151" t="s">
        <v>259</v>
      </c>
      <c r="E134" s="75"/>
      <c r="F134" s="24" t="s">
        <v>12</v>
      </c>
      <c r="G134" s="43" t="s">
        <v>22</v>
      </c>
      <c r="H134" s="37">
        <v>0</v>
      </c>
      <c r="I134" s="120">
        <v>0</v>
      </c>
      <c r="J134" s="120">
        <v>24628.463451522064</v>
      </c>
      <c r="K134" s="37">
        <f t="shared" si="50"/>
        <v>24628.463451522064</v>
      </c>
      <c r="L134" s="37">
        <v>0</v>
      </c>
      <c r="M134" s="37">
        <v>0</v>
      </c>
      <c r="N134" s="37">
        <v>277.79117209617527</v>
      </c>
      <c r="O134" s="37">
        <f t="shared" si="51"/>
        <v>277.79117209617527</v>
      </c>
      <c r="P134" s="139"/>
    </row>
    <row r="135" spans="2:17" s="17" customFormat="1" x14ac:dyDescent="0.2">
      <c r="B135" s="27" t="s">
        <v>50</v>
      </c>
      <c r="C135" s="85" t="s">
        <v>53</v>
      </c>
      <c r="D135" s="152"/>
      <c r="E135" s="74"/>
      <c r="F135" s="18"/>
      <c r="G135" s="43"/>
      <c r="H135" s="33">
        <f t="shared" ref="H135:O135" si="52">SUBTOTAL(9,H126:H134)</f>
        <v>0</v>
      </c>
      <c r="I135" s="33">
        <f t="shared" si="52"/>
        <v>120793.81225465916</v>
      </c>
      <c r="J135" s="33">
        <f t="shared" si="52"/>
        <v>124888.60011854011</v>
      </c>
      <c r="K135" s="33">
        <f t="shared" si="52"/>
        <v>245682.41237319924</v>
      </c>
      <c r="L135" s="33">
        <f t="shared" si="52"/>
        <v>0</v>
      </c>
      <c r="M135" s="33">
        <f t="shared" si="52"/>
        <v>12737.090329320868</v>
      </c>
      <c r="N135" s="33">
        <f t="shared" si="52"/>
        <v>9884.6112868391992</v>
      </c>
      <c r="O135" s="33">
        <f t="shared" si="52"/>
        <v>22621.70161616007</v>
      </c>
      <c r="P135" s="139"/>
      <c r="Q135" s="122"/>
    </row>
    <row r="136" spans="2:17" s="17" customFormat="1" ht="4.9000000000000004" customHeight="1" x14ac:dyDescent="0.2">
      <c r="B136" s="27"/>
      <c r="C136" s="85"/>
      <c r="D136" s="152"/>
      <c r="E136" s="74"/>
      <c r="F136" s="18"/>
      <c r="G136" s="43"/>
      <c r="H136" s="33"/>
      <c r="I136" s="33"/>
      <c r="J136" s="33"/>
      <c r="K136" s="33"/>
      <c r="L136" s="33"/>
      <c r="M136" s="33"/>
      <c r="N136" s="33"/>
      <c r="O136" s="33"/>
      <c r="P136" s="139"/>
      <c r="Q136" s="122"/>
    </row>
    <row r="137" spans="2:17" ht="12.75" customHeight="1" x14ac:dyDescent="0.2">
      <c r="B137" s="29">
        <v>7298</v>
      </c>
      <c r="C137" s="92" t="s">
        <v>326</v>
      </c>
      <c r="D137" s="151" t="s">
        <v>324</v>
      </c>
      <c r="E137" s="75"/>
      <c r="F137" s="24" t="s">
        <v>12</v>
      </c>
      <c r="G137" s="43" t="s">
        <v>22</v>
      </c>
      <c r="H137" s="28">
        <v>0</v>
      </c>
      <c r="I137" s="117">
        <v>54454.904331879603</v>
      </c>
      <c r="J137" s="117">
        <v>0</v>
      </c>
      <c r="K137" s="28">
        <f>SUM(H137:J137)</f>
        <v>54454.904331879603</v>
      </c>
      <c r="L137" s="28">
        <v>0</v>
      </c>
      <c r="M137" s="25">
        <v>47430.221673067135</v>
      </c>
      <c r="N137" s="25">
        <v>0</v>
      </c>
      <c r="O137" s="28">
        <f t="shared" ref="O137" si="53">SUM(L137:N137)</f>
        <v>47430.221673067135</v>
      </c>
      <c r="P137" s="139"/>
    </row>
    <row r="138" spans="2:17" ht="12.75" customHeight="1" x14ac:dyDescent="0.2">
      <c r="B138" s="29">
        <v>7298</v>
      </c>
      <c r="C138" s="92" t="s">
        <v>54</v>
      </c>
      <c r="D138" s="151" t="s">
        <v>113</v>
      </c>
      <c r="E138" s="75"/>
      <c r="F138" s="24" t="s">
        <v>12</v>
      </c>
      <c r="G138" s="43" t="s">
        <v>22</v>
      </c>
      <c r="H138" s="37">
        <v>0</v>
      </c>
      <c r="I138" s="120">
        <v>55545.145378172099</v>
      </c>
      <c r="J138" s="120">
        <v>146418.220687464</v>
      </c>
      <c r="K138" s="37">
        <f>SUM(H138:J138)</f>
        <v>201963.3660656361</v>
      </c>
      <c r="L138" s="37">
        <v>0</v>
      </c>
      <c r="M138" s="47">
        <v>48379.8216243879</v>
      </c>
      <c r="N138" s="47">
        <v>127530.27021878114</v>
      </c>
      <c r="O138" s="37">
        <f t="shared" ref="O138:O141" si="54">SUM(L138:N138)</f>
        <v>175910.09184316904</v>
      </c>
      <c r="P138" s="139"/>
    </row>
    <row r="139" spans="2:17" ht="12.75" customHeight="1" x14ac:dyDescent="0.2">
      <c r="B139" s="27">
        <v>7298</v>
      </c>
      <c r="C139" s="85" t="s">
        <v>325</v>
      </c>
      <c r="D139" s="151"/>
      <c r="E139" s="75"/>
      <c r="F139" s="24"/>
      <c r="G139" s="43"/>
      <c r="H139" s="33">
        <f>SUBTOTAL(9,H137:H138)</f>
        <v>0</v>
      </c>
      <c r="I139" s="33">
        <f t="shared" ref="I139:O139" si="55">SUBTOTAL(9,I137:I138)</f>
        <v>110000.04971005171</v>
      </c>
      <c r="J139" s="33">
        <f t="shared" si="55"/>
        <v>146418.220687464</v>
      </c>
      <c r="K139" s="33">
        <f t="shared" si="55"/>
        <v>256418.27039751571</v>
      </c>
      <c r="L139" s="33">
        <f t="shared" si="55"/>
        <v>0</v>
      </c>
      <c r="M139" s="33">
        <f t="shared" si="55"/>
        <v>95810.043297455035</v>
      </c>
      <c r="N139" s="33">
        <f t="shared" si="55"/>
        <v>127530.27021878114</v>
      </c>
      <c r="O139" s="33">
        <f t="shared" si="55"/>
        <v>223340.31351623617</v>
      </c>
      <c r="P139" s="139"/>
    </row>
    <row r="140" spans="2:17" ht="4.9000000000000004" customHeight="1" x14ac:dyDescent="0.2">
      <c r="B140" s="27"/>
      <c r="C140" s="92"/>
      <c r="D140" s="151"/>
      <c r="E140" s="75"/>
      <c r="F140" s="24"/>
      <c r="G140" s="43"/>
      <c r="H140" s="28"/>
      <c r="I140" s="170"/>
      <c r="J140" s="170"/>
      <c r="K140" s="28"/>
      <c r="L140" s="28"/>
      <c r="M140" s="57"/>
      <c r="N140" s="57"/>
      <c r="O140" s="28"/>
      <c r="P140" s="139"/>
    </row>
    <row r="141" spans="2:17" ht="12.75" customHeight="1" x14ac:dyDescent="0.2">
      <c r="B141" s="27">
        <v>3362</v>
      </c>
      <c r="C141" s="92" t="s">
        <v>322</v>
      </c>
      <c r="D141" s="151" t="s">
        <v>110</v>
      </c>
      <c r="E141" s="75"/>
      <c r="F141" s="24" t="s">
        <v>12</v>
      </c>
      <c r="G141" s="43" t="s">
        <v>22</v>
      </c>
      <c r="H141" s="28">
        <v>0</v>
      </c>
      <c r="I141" s="117">
        <v>10793</v>
      </c>
      <c r="J141" s="117">
        <v>0</v>
      </c>
      <c r="K141" s="28">
        <f>SUM(H141:J141)</f>
        <v>10793</v>
      </c>
      <c r="L141" s="28">
        <v>0</v>
      </c>
      <c r="M141" s="25">
        <v>10793</v>
      </c>
      <c r="N141" s="25">
        <v>0</v>
      </c>
      <c r="O141" s="28">
        <f t="shared" si="54"/>
        <v>10793</v>
      </c>
      <c r="P141" s="139"/>
    </row>
    <row r="142" spans="2:17" ht="4.9000000000000004" customHeight="1" x14ac:dyDescent="0.2">
      <c r="B142" s="29"/>
      <c r="C142" s="80"/>
      <c r="D142" s="151"/>
      <c r="E142" s="75"/>
      <c r="F142" s="24"/>
      <c r="G142" s="43"/>
      <c r="H142" s="28"/>
      <c r="I142" s="28"/>
      <c r="J142" s="28"/>
      <c r="K142" s="28"/>
      <c r="L142" s="28"/>
      <c r="M142" s="28"/>
      <c r="N142" s="28"/>
      <c r="O142" s="28"/>
      <c r="P142" s="118"/>
    </row>
    <row r="143" spans="2:17" ht="13.5" customHeight="1" x14ac:dyDescent="0.2">
      <c r="B143" s="30" t="s">
        <v>56</v>
      </c>
      <c r="C143" s="80" t="s">
        <v>73</v>
      </c>
      <c r="D143" s="151" t="s">
        <v>115</v>
      </c>
      <c r="E143" s="75"/>
      <c r="F143" s="24" t="s">
        <v>12</v>
      </c>
      <c r="G143" s="43" t="s">
        <v>22</v>
      </c>
      <c r="H143" s="28">
        <v>0</v>
      </c>
      <c r="I143" s="117">
        <v>908.55112999999926</v>
      </c>
      <c r="J143" s="117">
        <v>930.95665380704895</v>
      </c>
      <c r="K143" s="28">
        <f>SUM(H143:J143)</f>
        <v>1839.5077838070483</v>
      </c>
      <c r="L143" s="28">
        <v>0</v>
      </c>
      <c r="M143" s="28">
        <v>65.678916188147483</v>
      </c>
      <c r="N143" s="28">
        <v>67.298605462294063</v>
      </c>
      <c r="O143" s="28">
        <f t="shared" ref="O143:O145" si="56">SUM(L143:N143)</f>
        <v>132.97752165044153</v>
      </c>
      <c r="P143" s="118"/>
    </row>
    <row r="144" spans="2:17" ht="13.5" customHeight="1" x14ac:dyDescent="0.2">
      <c r="B144" s="30" t="s">
        <v>56</v>
      </c>
      <c r="C144" s="80" t="s">
        <v>57</v>
      </c>
      <c r="D144" s="151" t="s">
        <v>116</v>
      </c>
      <c r="E144" s="75"/>
      <c r="F144" s="24" t="s">
        <v>12</v>
      </c>
      <c r="G144" s="43" t="s">
        <v>22</v>
      </c>
      <c r="H144" s="28">
        <v>0</v>
      </c>
      <c r="I144" s="117">
        <v>2814.9624200000003</v>
      </c>
      <c r="J144" s="117">
        <v>2884.3814291816229</v>
      </c>
      <c r="K144" s="28">
        <f>SUM(H144:J144)</f>
        <v>5699.3438491816232</v>
      </c>
      <c r="L144" s="28">
        <v>0</v>
      </c>
      <c r="M144" s="28">
        <v>176.59778542171202</v>
      </c>
      <c r="N144" s="28">
        <v>180.95281453348397</v>
      </c>
      <c r="O144" s="28">
        <f t="shared" si="56"/>
        <v>357.55059995519599</v>
      </c>
      <c r="P144" s="118"/>
    </row>
    <row r="145" spans="2:17" ht="13.5" customHeight="1" x14ac:dyDescent="0.2">
      <c r="B145" s="30" t="s">
        <v>56</v>
      </c>
      <c r="C145" s="80" t="s">
        <v>75</v>
      </c>
      <c r="D145" s="151" t="s">
        <v>114</v>
      </c>
      <c r="E145" s="75"/>
      <c r="F145" s="24" t="s">
        <v>12</v>
      </c>
      <c r="G145" s="43" t="s">
        <v>22</v>
      </c>
      <c r="H145" s="37">
        <v>0</v>
      </c>
      <c r="I145" s="120">
        <v>4796.3315900000043</v>
      </c>
      <c r="J145" s="120">
        <v>4914.6125930841654</v>
      </c>
      <c r="K145" s="37">
        <f>SUM(H145:J145)</f>
        <v>9710.9441830841697</v>
      </c>
      <c r="L145" s="37">
        <v>0</v>
      </c>
      <c r="M145" s="37">
        <v>906.04772346009122</v>
      </c>
      <c r="N145" s="37">
        <v>928.39151507708823</v>
      </c>
      <c r="O145" s="37">
        <f t="shared" si="56"/>
        <v>1834.4392385371793</v>
      </c>
      <c r="P145" s="118"/>
    </row>
    <row r="146" spans="2:17" s="17" customFormat="1" x14ac:dyDescent="0.2">
      <c r="B146" s="49" t="s">
        <v>56</v>
      </c>
      <c r="C146" s="85" t="s">
        <v>58</v>
      </c>
      <c r="D146" s="152"/>
      <c r="E146" s="152"/>
      <c r="F146" s="18"/>
      <c r="G146" s="43"/>
      <c r="H146" s="33">
        <f t="shared" ref="H146:O146" si="57">SUBTOTAL(9,H143:H145)</f>
        <v>0</v>
      </c>
      <c r="I146" s="33">
        <f t="shared" si="57"/>
        <v>8519.8451400000049</v>
      </c>
      <c r="J146" s="33">
        <f t="shared" si="57"/>
        <v>8729.9506760728364</v>
      </c>
      <c r="K146" s="33">
        <f t="shared" si="57"/>
        <v>17249.795816072841</v>
      </c>
      <c r="L146" s="33">
        <f t="shared" si="57"/>
        <v>0</v>
      </c>
      <c r="M146" s="33">
        <f t="shared" si="57"/>
        <v>1148.3244250699508</v>
      </c>
      <c r="N146" s="33">
        <f t="shared" si="57"/>
        <v>1176.6429350728663</v>
      </c>
      <c r="O146" s="33">
        <f t="shared" si="57"/>
        <v>2324.9673601428167</v>
      </c>
      <c r="P146" s="121"/>
      <c r="Q146" s="122"/>
    </row>
    <row r="147" spans="2:17" s="17" customFormat="1" ht="4.9000000000000004" customHeight="1" x14ac:dyDescent="0.2">
      <c r="B147" s="49"/>
      <c r="C147" s="84"/>
      <c r="D147" s="152"/>
      <c r="E147" s="152"/>
      <c r="F147" s="18"/>
      <c r="G147" s="43"/>
      <c r="H147" s="33"/>
      <c r="I147" s="33"/>
      <c r="J147" s="33"/>
      <c r="K147" s="33"/>
      <c r="L147" s="33"/>
      <c r="M147" s="33"/>
      <c r="N147" s="33"/>
      <c r="O147" s="33"/>
      <c r="P147" s="121"/>
      <c r="Q147" s="122"/>
    </row>
    <row r="148" spans="2:17" s="17" customFormat="1" ht="13.5" thickBot="1" x14ac:dyDescent="0.25">
      <c r="B148" s="34"/>
      <c r="C148" s="84" t="s">
        <v>59</v>
      </c>
      <c r="D148" s="152"/>
      <c r="E148" s="152"/>
      <c r="F148" s="18"/>
      <c r="G148" s="19"/>
      <c r="H148" s="98">
        <f t="shared" ref="H148:O148" si="58">SUBTOTAL(9,H121:H146)</f>
        <v>0</v>
      </c>
      <c r="I148" s="98">
        <f t="shared" si="58"/>
        <v>277722.09113471088</v>
      </c>
      <c r="J148" s="98">
        <f t="shared" si="58"/>
        <v>308333.17081684264</v>
      </c>
      <c r="K148" s="98">
        <f t="shared" si="58"/>
        <v>586055.26195155352</v>
      </c>
      <c r="L148" s="98">
        <f t="shared" si="58"/>
        <v>0</v>
      </c>
      <c r="M148" s="98">
        <f t="shared" si="58"/>
        <v>123558.2734303842</v>
      </c>
      <c r="N148" s="98">
        <f t="shared" si="58"/>
        <v>141737.04368256501</v>
      </c>
      <c r="O148" s="98">
        <f t="shared" si="58"/>
        <v>265295.31711294915</v>
      </c>
      <c r="P148" s="171"/>
      <c r="Q148" s="122"/>
    </row>
    <row r="149" spans="2:17" s="17" customFormat="1" ht="13.5" thickTop="1" x14ac:dyDescent="0.2">
      <c r="B149" s="34"/>
      <c r="C149" s="84"/>
      <c r="D149" s="152"/>
      <c r="E149" s="152"/>
      <c r="F149" s="18"/>
      <c r="G149" s="19"/>
      <c r="H149" s="50"/>
      <c r="I149" s="99"/>
      <c r="J149" s="100"/>
      <c r="K149" s="100"/>
      <c r="L149" s="100"/>
      <c r="M149" s="100"/>
      <c r="N149" s="100"/>
      <c r="O149" s="100"/>
      <c r="P149" s="171"/>
      <c r="Q149" s="122"/>
    </row>
    <row r="150" spans="2:17" s="17" customFormat="1" ht="15.75" thickBot="1" x14ac:dyDescent="0.25">
      <c r="B150" s="94" t="s">
        <v>60</v>
      </c>
      <c r="C150" s="94"/>
      <c r="D150" s="172"/>
      <c r="E150" s="173"/>
      <c r="F150" s="94"/>
      <c r="G150" s="19"/>
      <c r="H150" s="98">
        <f t="shared" ref="H150:O150" si="59">+SUBTOTAL(9,H8:H149)</f>
        <v>145105.10376951998</v>
      </c>
      <c r="I150" s="98">
        <f t="shared" si="59"/>
        <v>515602.93254528596</v>
      </c>
      <c r="J150" s="98">
        <f t="shared" si="59"/>
        <v>504189.76397922769</v>
      </c>
      <c r="K150" s="98">
        <f t="shared" si="59"/>
        <v>1164897.8002940335</v>
      </c>
      <c r="L150" s="98">
        <f t="shared" si="59"/>
        <v>117580.66908806766</v>
      </c>
      <c r="M150" s="98">
        <f t="shared" si="59"/>
        <v>321762.59485999477</v>
      </c>
      <c r="N150" s="98">
        <f t="shared" si="59"/>
        <v>308637.83752343559</v>
      </c>
      <c r="O150" s="98">
        <f t="shared" si="59"/>
        <v>747981.10147149814</v>
      </c>
      <c r="P150" s="171"/>
      <c r="Q150" s="122"/>
    </row>
    <row r="151" spans="2:17" ht="13.5" thickTop="1" x14ac:dyDescent="0.2">
      <c r="D151" s="174"/>
      <c r="E151" s="174"/>
      <c r="G151" s="51"/>
      <c r="H151" s="52"/>
      <c r="I151" s="28"/>
      <c r="J151" s="28"/>
      <c r="K151" s="28"/>
      <c r="L151" s="28"/>
      <c r="M151" s="28"/>
      <c r="N151" s="28"/>
      <c r="O151" s="28"/>
      <c r="P151" s="118"/>
    </row>
    <row r="152" spans="2:17" ht="15.75" customHeight="1" thickBot="1" x14ac:dyDescent="0.25">
      <c r="B152" s="182" t="s">
        <v>265</v>
      </c>
      <c r="C152" s="182"/>
      <c r="D152" s="175"/>
      <c r="E152" s="176"/>
      <c r="G152" s="51"/>
      <c r="H152" s="98">
        <f>+H150-H154</f>
        <v>145105.10376951998</v>
      </c>
      <c r="I152" s="98">
        <f t="shared" ref="I152:O152" si="60">+I150-I154</f>
        <v>169224.28551268211</v>
      </c>
      <c r="J152" s="98">
        <f t="shared" si="60"/>
        <v>94432.242506999988</v>
      </c>
      <c r="K152" s="98">
        <f t="shared" si="60"/>
        <v>408761.6317892021</v>
      </c>
      <c r="L152" s="98">
        <f t="shared" si="60"/>
        <v>117580.66908806766</v>
      </c>
      <c r="M152" s="98">
        <f t="shared" si="60"/>
        <v>150173.64754465278</v>
      </c>
      <c r="N152" s="98">
        <f t="shared" si="60"/>
        <v>84495.160852989997</v>
      </c>
      <c r="O152" s="98">
        <f t="shared" si="60"/>
        <v>352249.4774857107</v>
      </c>
      <c r="P152" s="171"/>
    </row>
    <row r="153" spans="2:17" ht="13.5" thickTop="1" x14ac:dyDescent="0.2">
      <c r="D153" s="174"/>
      <c r="E153" s="174"/>
      <c r="G153" s="51"/>
      <c r="H153" s="28"/>
      <c r="I153" s="28"/>
      <c r="J153" s="28"/>
      <c r="K153" s="28"/>
      <c r="L153" s="28"/>
      <c r="M153" s="28"/>
      <c r="N153" s="28"/>
      <c r="O153" s="28"/>
      <c r="P153" s="118"/>
    </row>
    <row r="154" spans="2:17" ht="15" customHeight="1" thickBot="1" x14ac:dyDescent="0.25">
      <c r="B154" s="182" t="s">
        <v>266</v>
      </c>
      <c r="C154" s="182"/>
      <c r="D154" s="182"/>
      <c r="E154" s="182"/>
      <c r="F154" s="182"/>
      <c r="G154" s="51"/>
      <c r="H154" s="38">
        <f t="shared" ref="H154:O154" si="61">+H148+H116+H109+H94+H93+H91+H82+H81+H80+H79+H78+H77+H75+H74</f>
        <v>0</v>
      </c>
      <c r="I154" s="38">
        <f t="shared" si="61"/>
        <v>346378.64703260385</v>
      </c>
      <c r="J154" s="38">
        <f t="shared" si="61"/>
        <v>409757.5214722277</v>
      </c>
      <c r="K154" s="38">
        <f t="shared" si="61"/>
        <v>756136.16850483138</v>
      </c>
      <c r="L154" s="38">
        <f t="shared" si="61"/>
        <v>0</v>
      </c>
      <c r="M154" s="38">
        <f t="shared" si="61"/>
        <v>171588.947315342</v>
      </c>
      <c r="N154" s="38">
        <f t="shared" si="61"/>
        <v>224142.67667044559</v>
      </c>
      <c r="O154" s="38">
        <f t="shared" si="61"/>
        <v>395731.62398578745</v>
      </c>
      <c r="P154" s="121"/>
    </row>
    <row r="155" spans="2:17" ht="13.5" thickTop="1" x14ac:dyDescent="0.2">
      <c r="H155" s="54"/>
      <c r="I155" s="54"/>
      <c r="J155" s="54"/>
      <c r="K155" s="54"/>
      <c r="L155" s="25"/>
      <c r="M155" s="25"/>
      <c r="N155" s="25"/>
      <c r="O155" s="25"/>
      <c r="P155" s="25"/>
    </row>
    <row r="156" spans="2:17" x14ac:dyDescent="0.2">
      <c r="H156" s="100"/>
      <c r="I156" s="100"/>
      <c r="J156" s="100"/>
      <c r="K156" s="100"/>
      <c r="L156" s="100"/>
      <c r="M156" s="100"/>
      <c r="N156" s="100"/>
      <c r="O156" s="100"/>
      <c r="P156" s="25"/>
    </row>
    <row r="157" spans="2:17" x14ac:dyDescent="0.2">
      <c r="H157" s="52"/>
      <c r="I157" s="28"/>
      <c r="J157" s="28"/>
      <c r="K157" s="28"/>
      <c r="L157" s="28"/>
      <c r="M157" s="28"/>
      <c r="N157" s="28"/>
      <c r="O157" s="28"/>
      <c r="P157" s="25"/>
    </row>
    <row r="158" spans="2:17" x14ac:dyDescent="0.2">
      <c r="H158" s="100"/>
      <c r="I158" s="100"/>
      <c r="J158" s="100"/>
      <c r="K158" s="100"/>
      <c r="L158" s="100"/>
      <c r="M158" s="100"/>
      <c r="N158" s="100"/>
      <c r="O158" s="100"/>
      <c r="P158" s="25"/>
    </row>
    <row r="159" spans="2:17" x14ac:dyDescent="0.2">
      <c r="B159" s="26"/>
      <c r="C159" s="83"/>
      <c r="D159" s="156"/>
      <c r="E159" s="156"/>
      <c r="F159" s="24"/>
      <c r="G159" s="4"/>
      <c r="H159" s="28"/>
      <c r="I159" s="28"/>
      <c r="J159" s="28"/>
      <c r="K159" s="28"/>
      <c r="L159" s="28"/>
      <c r="M159" s="28"/>
      <c r="N159" s="28"/>
      <c r="O159" s="28"/>
      <c r="P159" s="25"/>
    </row>
    <row r="160" spans="2:17" x14ac:dyDescent="0.2">
      <c r="B160" s="26"/>
      <c r="C160" s="80"/>
      <c r="D160" s="156"/>
      <c r="E160" s="156"/>
      <c r="F160" s="24"/>
      <c r="G160" s="4"/>
      <c r="H160" s="33"/>
      <c r="I160" s="33"/>
      <c r="J160" s="33"/>
      <c r="K160" s="33"/>
      <c r="L160" s="33"/>
      <c r="M160" s="33"/>
      <c r="N160" s="33"/>
      <c r="O160" s="33"/>
      <c r="P160" s="25"/>
    </row>
    <row r="161" spans="2:17" x14ac:dyDescent="0.2">
      <c r="H161" s="25"/>
      <c r="I161" s="111"/>
      <c r="J161" s="25"/>
      <c r="K161" s="25"/>
      <c r="L161" s="25"/>
      <c r="M161" s="25"/>
      <c r="N161" s="25"/>
      <c r="O161" s="25"/>
      <c r="P161" s="25"/>
    </row>
    <row r="162" spans="2:17" x14ac:dyDescent="0.2">
      <c r="B162" s="55"/>
      <c r="C162" s="83"/>
      <c r="D162" s="156"/>
      <c r="E162" s="156"/>
      <c r="F162" s="24"/>
      <c r="G162" s="56"/>
      <c r="H162" s="25"/>
      <c r="I162" s="25"/>
      <c r="J162" s="25"/>
      <c r="K162" s="25"/>
      <c r="L162" s="25"/>
      <c r="M162" s="25"/>
      <c r="N162" s="25"/>
      <c r="O162" s="25"/>
      <c r="P162" s="25"/>
    </row>
    <row r="163" spans="2:17" x14ac:dyDescent="0.2">
      <c r="B163" s="55"/>
      <c r="C163" s="83"/>
      <c r="D163" s="156"/>
      <c r="E163" s="156"/>
      <c r="F163" s="24"/>
      <c r="G163" s="56"/>
      <c r="H163" s="25"/>
      <c r="I163" s="25"/>
      <c r="J163" s="25"/>
      <c r="K163" s="25"/>
      <c r="L163" s="25"/>
      <c r="M163" s="25"/>
      <c r="N163" s="25"/>
      <c r="O163" s="25"/>
      <c r="P163" s="25"/>
    </row>
    <row r="164" spans="2:17" s="17" customFormat="1" x14ac:dyDescent="0.2">
      <c r="B164" s="34"/>
      <c r="C164" s="86"/>
      <c r="D164" s="177"/>
      <c r="E164" s="177"/>
      <c r="F164" s="18"/>
      <c r="G164" s="4"/>
      <c r="H164" s="57"/>
      <c r="I164" s="57"/>
      <c r="J164" s="57"/>
      <c r="K164" s="57"/>
      <c r="L164" s="57"/>
      <c r="M164" s="57"/>
      <c r="N164" s="57"/>
      <c r="O164" s="57"/>
      <c r="P164" s="57"/>
      <c r="Q164" s="122"/>
    </row>
    <row r="165" spans="2:17" x14ac:dyDescent="0.2">
      <c r="H165" s="25"/>
      <c r="I165" s="25"/>
      <c r="J165" s="25"/>
      <c r="K165" s="25"/>
      <c r="L165" s="25"/>
      <c r="M165" s="25"/>
      <c r="N165" s="25"/>
      <c r="O165" s="25"/>
      <c r="P165" s="25"/>
    </row>
    <row r="166" spans="2:17" x14ac:dyDescent="0.2">
      <c r="H166" s="25"/>
      <c r="I166" s="25"/>
      <c r="J166" s="25"/>
      <c r="K166" s="25"/>
      <c r="L166" s="25"/>
      <c r="M166" s="25"/>
      <c r="N166" s="25"/>
      <c r="O166" s="25"/>
      <c r="P166" s="25"/>
    </row>
    <row r="167" spans="2:17" x14ac:dyDescent="0.2">
      <c r="H167" s="25"/>
      <c r="I167" s="25"/>
      <c r="J167" s="25"/>
      <c r="K167" s="25"/>
      <c r="L167" s="25"/>
      <c r="M167" s="25"/>
      <c r="N167" s="25"/>
      <c r="O167" s="25"/>
      <c r="P167" s="25"/>
    </row>
    <row r="168" spans="2:17" x14ac:dyDescent="0.2">
      <c r="H168" s="25"/>
      <c r="I168" s="25"/>
      <c r="J168" s="25"/>
      <c r="K168" s="25"/>
      <c r="L168" s="25"/>
      <c r="M168" s="25"/>
      <c r="N168" s="25"/>
      <c r="O168" s="25"/>
      <c r="P168" s="25"/>
    </row>
    <row r="169" spans="2:17" ht="15" x14ac:dyDescent="0.2">
      <c r="H169" s="25"/>
      <c r="I169" s="25"/>
      <c r="J169" s="25"/>
      <c r="K169" s="58"/>
      <c r="L169" s="25"/>
      <c r="M169" s="25"/>
      <c r="N169" s="25"/>
      <c r="O169" s="25"/>
      <c r="P169" s="25"/>
    </row>
    <row r="170" spans="2:17" x14ac:dyDescent="0.2">
      <c r="H170" s="25"/>
      <c r="I170" s="25"/>
      <c r="J170" s="25"/>
      <c r="K170" s="25"/>
      <c r="L170" s="25"/>
      <c r="M170" s="25"/>
      <c r="N170" s="25"/>
      <c r="O170" s="25"/>
      <c r="P170" s="25"/>
    </row>
    <row r="171" spans="2:17" x14ac:dyDescent="0.2">
      <c r="H171" s="25"/>
      <c r="I171" s="25"/>
      <c r="J171" s="25"/>
      <c r="K171" s="25"/>
      <c r="L171" s="25"/>
      <c r="M171" s="25"/>
      <c r="N171" s="25"/>
      <c r="O171" s="25"/>
      <c r="P171" s="25"/>
    </row>
    <row r="172" spans="2:17" x14ac:dyDescent="0.2">
      <c r="H172" s="25"/>
      <c r="I172" s="25"/>
      <c r="J172" s="25"/>
      <c r="K172" s="25"/>
      <c r="L172" s="25"/>
      <c r="M172" s="25"/>
      <c r="N172" s="25"/>
      <c r="O172" s="25"/>
      <c r="P172" s="25"/>
    </row>
    <row r="173" spans="2:17" x14ac:dyDescent="0.2">
      <c r="H173" s="25"/>
      <c r="I173" s="25"/>
      <c r="J173" s="25"/>
      <c r="K173" s="25"/>
      <c r="L173" s="25"/>
      <c r="M173" s="25"/>
      <c r="N173" s="25"/>
      <c r="O173" s="25"/>
      <c r="P173" s="25"/>
    </row>
    <row r="174" spans="2:17" x14ac:dyDescent="0.2">
      <c r="H174" s="25"/>
      <c r="I174" s="25"/>
      <c r="J174" s="25"/>
      <c r="K174" s="25"/>
      <c r="L174" s="25"/>
      <c r="M174" s="25"/>
      <c r="N174" s="25"/>
      <c r="O174" s="25"/>
      <c r="P174" s="25"/>
    </row>
    <row r="175" spans="2:17" x14ac:dyDescent="0.2">
      <c r="H175" s="25"/>
      <c r="I175" s="25"/>
      <c r="J175" s="25"/>
      <c r="K175" s="25"/>
      <c r="L175" s="25"/>
      <c r="M175" s="25"/>
      <c r="N175" s="25"/>
      <c r="O175" s="25"/>
      <c r="P175" s="25"/>
    </row>
    <row r="176" spans="2:17" x14ac:dyDescent="0.2">
      <c r="H176" s="25"/>
      <c r="I176" s="25"/>
      <c r="J176" s="25"/>
      <c r="K176" s="25"/>
      <c r="L176" s="25"/>
      <c r="M176" s="25"/>
      <c r="N176" s="25"/>
      <c r="O176" s="25"/>
      <c r="P176" s="25"/>
    </row>
    <row r="177" spans="8:16" x14ac:dyDescent="0.2">
      <c r="H177" s="25"/>
      <c r="I177" s="25"/>
      <c r="J177" s="25"/>
      <c r="K177" s="25"/>
      <c r="L177" s="25"/>
      <c r="M177" s="25"/>
      <c r="N177" s="25"/>
      <c r="O177" s="25"/>
      <c r="P177" s="25"/>
    </row>
    <row r="178" spans="8:16" x14ac:dyDescent="0.2">
      <c r="H178" s="25"/>
      <c r="I178" s="25"/>
      <c r="J178" s="25"/>
      <c r="K178" s="25"/>
      <c r="L178" s="25"/>
      <c r="M178" s="25"/>
      <c r="N178" s="25"/>
      <c r="O178" s="25"/>
      <c r="P178" s="25"/>
    </row>
    <row r="179" spans="8:16" x14ac:dyDescent="0.2">
      <c r="H179" s="25"/>
      <c r="I179" s="25"/>
      <c r="J179" s="25"/>
      <c r="K179" s="25"/>
      <c r="L179" s="25"/>
      <c r="M179" s="25"/>
      <c r="N179" s="25"/>
      <c r="O179" s="25"/>
      <c r="P179" s="25"/>
    </row>
    <row r="180" spans="8:16" x14ac:dyDescent="0.2">
      <c r="H180" s="25"/>
      <c r="I180" s="25"/>
      <c r="J180" s="25"/>
      <c r="K180" s="25"/>
      <c r="L180" s="25"/>
      <c r="M180" s="25"/>
      <c r="N180" s="25"/>
      <c r="O180" s="25"/>
      <c r="P180" s="25"/>
    </row>
    <row r="181" spans="8:16" x14ac:dyDescent="0.2">
      <c r="H181" s="25"/>
      <c r="I181" s="25"/>
      <c r="J181" s="25"/>
      <c r="K181" s="25"/>
      <c r="L181" s="25"/>
      <c r="M181" s="25"/>
      <c r="N181" s="25"/>
      <c r="O181" s="25"/>
      <c r="P181" s="25"/>
    </row>
    <row r="182" spans="8:16" x14ac:dyDescent="0.2">
      <c r="H182" s="25"/>
      <c r="I182" s="25"/>
      <c r="J182" s="25"/>
      <c r="K182" s="25"/>
      <c r="L182" s="25"/>
      <c r="M182" s="25"/>
      <c r="N182" s="25"/>
      <c r="O182" s="25"/>
      <c r="P182" s="25"/>
    </row>
    <row r="183" spans="8:16" x14ac:dyDescent="0.2">
      <c r="H183" s="25"/>
      <c r="I183" s="25"/>
      <c r="J183" s="25"/>
      <c r="K183" s="25"/>
      <c r="L183" s="25"/>
      <c r="M183" s="25"/>
      <c r="N183" s="25"/>
      <c r="O183" s="25"/>
      <c r="P183" s="25"/>
    </row>
    <row r="184" spans="8:16" x14ac:dyDescent="0.2">
      <c r="H184" s="25"/>
      <c r="I184" s="25"/>
      <c r="J184" s="25"/>
      <c r="K184" s="25"/>
      <c r="L184" s="25"/>
      <c r="M184" s="25"/>
      <c r="N184" s="25"/>
      <c r="O184" s="25"/>
      <c r="P184" s="25"/>
    </row>
    <row r="185" spans="8:16" x14ac:dyDescent="0.2">
      <c r="H185" s="25"/>
      <c r="I185" s="25"/>
      <c r="J185" s="25"/>
      <c r="K185" s="25"/>
      <c r="L185" s="25"/>
      <c r="M185" s="25"/>
      <c r="N185" s="25"/>
      <c r="O185" s="25"/>
      <c r="P185" s="25"/>
    </row>
    <row r="186" spans="8:16" x14ac:dyDescent="0.2">
      <c r="H186" s="25"/>
      <c r="I186" s="25"/>
      <c r="J186" s="25"/>
      <c r="K186" s="25"/>
      <c r="L186" s="25"/>
      <c r="M186" s="25"/>
      <c r="N186" s="25"/>
      <c r="O186" s="25"/>
      <c r="P186" s="25"/>
    </row>
    <row r="187" spans="8:16" x14ac:dyDescent="0.2">
      <c r="H187" s="25"/>
      <c r="I187" s="25"/>
      <c r="J187" s="25"/>
      <c r="K187" s="25"/>
      <c r="L187" s="25"/>
      <c r="M187" s="25"/>
      <c r="N187" s="25"/>
      <c r="O187" s="25"/>
      <c r="P187" s="25"/>
    </row>
    <row r="188" spans="8:16" x14ac:dyDescent="0.2">
      <c r="H188" s="25"/>
      <c r="I188" s="25"/>
      <c r="J188" s="25"/>
      <c r="K188" s="25"/>
      <c r="L188" s="25"/>
      <c r="M188" s="25"/>
      <c r="N188" s="25"/>
      <c r="O188" s="25"/>
      <c r="P188" s="25"/>
    </row>
    <row r="189" spans="8:16" x14ac:dyDescent="0.2">
      <c r="H189" s="25"/>
      <c r="I189" s="25"/>
      <c r="J189" s="25"/>
      <c r="K189" s="25"/>
      <c r="L189" s="25"/>
      <c r="M189" s="25"/>
      <c r="N189" s="25"/>
      <c r="O189" s="25"/>
      <c r="P189" s="25"/>
    </row>
    <row r="190" spans="8:16" x14ac:dyDescent="0.2">
      <c r="H190" s="25"/>
      <c r="I190" s="25"/>
      <c r="J190" s="25"/>
      <c r="K190" s="25"/>
      <c r="L190" s="25"/>
      <c r="M190" s="25"/>
      <c r="N190" s="25"/>
      <c r="O190" s="25"/>
      <c r="P190" s="25"/>
    </row>
    <row r="191" spans="8:16" x14ac:dyDescent="0.2">
      <c r="H191" s="25"/>
      <c r="I191" s="25"/>
      <c r="J191" s="25"/>
      <c r="K191" s="25"/>
      <c r="L191" s="25"/>
      <c r="M191" s="25"/>
      <c r="N191" s="25"/>
      <c r="O191" s="25"/>
      <c r="P191" s="25"/>
    </row>
    <row r="192" spans="8:16" x14ac:dyDescent="0.2">
      <c r="H192" s="25"/>
      <c r="I192" s="25"/>
      <c r="J192" s="25"/>
      <c r="K192" s="25"/>
      <c r="L192" s="25"/>
      <c r="M192" s="25"/>
      <c r="N192" s="25"/>
      <c r="O192" s="25"/>
      <c r="P192" s="25"/>
    </row>
    <row r="193" spans="8:16" x14ac:dyDescent="0.2">
      <c r="H193" s="25"/>
      <c r="I193" s="25"/>
      <c r="J193" s="25"/>
      <c r="K193" s="25"/>
      <c r="L193" s="25"/>
      <c r="M193" s="25"/>
      <c r="N193" s="25"/>
      <c r="O193" s="25"/>
      <c r="P193" s="25"/>
    </row>
    <row r="194" spans="8:16" x14ac:dyDescent="0.2">
      <c r="H194" s="25"/>
      <c r="I194" s="25"/>
      <c r="J194" s="25"/>
      <c r="K194" s="25"/>
      <c r="L194" s="25"/>
      <c r="M194" s="25"/>
      <c r="N194" s="25"/>
      <c r="O194" s="25"/>
      <c r="P194" s="25"/>
    </row>
    <row r="195" spans="8:16" x14ac:dyDescent="0.2">
      <c r="H195" s="25"/>
      <c r="I195" s="25"/>
      <c r="J195" s="25"/>
      <c r="K195" s="25"/>
      <c r="L195" s="25"/>
      <c r="M195" s="25"/>
      <c r="N195" s="25"/>
      <c r="O195" s="25"/>
      <c r="P195" s="25"/>
    </row>
    <row r="196" spans="8:16" x14ac:dyDescent="0.2">
      <c r="H196" s="25"/>
      <c r="I196" s="25"/>
      <c r="J196" s="25"/>
      <c r="K196" s="25"/>
      <c r="L196" s="25"/>
      <c r="M196" s="25"/>
      <c r="N196" s="25"/>
      <c r="O196" s="25"/>
      <c r="P196" s="25"/>
    </row>
    <row r="197" spans="8:16" x14ac:dyDescent="0.2">
      <c r="H197" s="25"/>
      <c r="I197" s="25"/>
      <c r="J197" s="25"/>
      <c r="K197" s="25"/>
      <c r="L197" s="25"/>
      <c r="M197" s="25"/>
      <c r="N197" s="25"/>
      <c r="O197" s="25"/>
      <c r="P197" s="25"/>
    </row>
    <row r="198" spans="8:16" x14ac:dyDescent="0.2">
      <c r="H198" s="25"/>
      <c r="I198" s="25"/>
      <c r="J198" s="25"/>
      <c r="K198" s="25"/>
      <c r="L198" s="25"/>
      <c r="M198" s="25"/>
      <c r="N198" s="25"/>
      <c r="O198" s="25"/>
      <c r="P198" s="25"/>
    </row>
    <row r="199" spans="8:16" x14ac:dyDescent="0.2">
      <c r="H199" s="25"/>
      <c r="I199" s="25"/>
      <c r="J199" s="25"/>
      <c r="K199" s="25"/>
      <c r="L199" s="25"/>
      <c r="M199" s="25"/>
      <c r="N199" s="25"/>
      <c r="O199" s="25"/>
      <c r="P199" s="25"/>
    </row>
    <row r="200" spans="8:16" x14ac:dyDescent="0.2">
      <c r="H200" s="25"/>
      <c r="I200" s="25"/>
      <c r="J200" s="25"/>
      <c r="K200" s="25"/>
      <c r="L200" s="25"/>
      <c r="M200" s="25"/>
      <c r="N200" s="25"/>
      <c r="O200" s="25"/>
      <c r="P200" s="25"/>
    </row>
    <row r="201" spans="8:16" x14ac:dyDescent="0.2">
      <c r="H201" s="25"/>
      <c r="I201" s="25"/>
      <c r="J201" s="25"/>
      <c r="K201" s="25"/>
      <c r="L201" s="25"/>
      <c r="M201" s="25"/>
      <c r="N201" s="25"/>
      <c r="O201" s="25"/>
      <c r="P201" s="25"/>
    </row>
    <row r="202" spans="8:16" x14ac:dyDescent="0.2">
      <c r="H202" s="25"/>
      <c r="I202" s="25"/>
      <c r="J202" s="25"/>
      <c r="K202" s="25"/>
      <c r="L202" s="25"/>
      <c r="M202" s="25"/>
      <c r="N202" s="25"/>
      <c r="O202" s="25"/>
      <c r="P202" s="25"/>
    </row>
    <row r="203" spans="8:16" x14ac:dyDescent="0.2">
      <c r="H203" s="25"/>
      <c r="I203" s="25"/>
      <c r="J203" s="25"/>
      <c r="K203" s="25"/>
      <c r="L203" s="25"/>
      <c r="M203" s="25"/>
      <c r="N203" s="25"/>
      <c r="O203" s="25"/>
      <c r="P203" s="25"/>
    </row>
    <row r="204" spans="8:16" x14ac:dyDescent="0.2">
      <c r="H204" s="25"/>
      <c r="I204" s="25"/>
      <c r="J204" s="25"/>
      <c r="K204" s="25"/>
      <c r="L204" s="25"/>
      <c r="M204" s="25"/>
      <c r="N204" s="25"/>
      <c r="O204" s="25"/>
      <c r="P204" s="25"/>
    </row>
    <row r="205" spans="8:16" x14ac:dyDescent="0.2">
      <c r="H205" s="25"/>
      <c r="I205" s="25"/>
      <c r="J205" s="25"/>
      <c r="K205" s="25"/>
      <c r="L205" s="25"/>
      <c r="M205" s="25"/>
      <c r="N205" s="25"/>
      <c r="O205" s="25"/>
      <c r="P205" s="25"/>
    </row>
    <row r="206" spans="8:16" x14ac:dyDescent="0.2">
      <c r="H206" s="25"/>
      <c r="I206" s="25"/>
      <c r="J206" s="25"/>
      <c r="K206" s="25"/>
      <c r="L206" s="25"/>
      <c r="M206" s="25"/>
      <c r="N206" s="25"/>
      <c r="O206" s="25"/>
      <c r="P206" s="25"/>
    </row>
    <row r="207" spans="8:16" x14ac:dyDescent="0.2">
      <c r="H207" s="25"/>
      <c r="I207" s="25"/>
      <c r="J207" s="25"/>
      <c r="K207" s="25"/>
      <c r="L207" s="25"/>
      <c r="M207" s="25"/>
      <c r="N207" s="25"/>
      <c r="O207" s="25"/>
      <c r="P207" s="25"/>
    </row>
    <row r="208" spans="8:16" x14ac:dyDescent="0.2">
      <c r="H208" s="25"/>
      <c r="I208" s="25"/>
      <c r="J208" s="25"/>
      <c r="K208" s="25"/>
      <c r="L208" s="25"/>
      <c r="M208" s="25"/>
      <c r="N208" s="25"/>
      <c r="O208" s="25"/>
      <c r="P208" s="25"/>
    </row>
    <row r="209" spans="8:16" x14ac:dyDescent="0.2">
      <c r="H209" s="25"/>
      <c r="I209" s="25"/>
      <c r="J209" s="25"/>
      <c r="K209" s="25"/>
      <c r="L209" s="25"/>
      <c r="M209" s="25"/>
      <c r="N209" s="25"/>
      <c r="O209" s="25"/>
      <c r="P209" s="25"/>
    </row>
    <row r="210" spans="8:16" x14ac:dyDescent="0.2">
      <c r="H210" s="25"/>
      <c r="I210" s="25"/>
      <c r="J210" s="25"/>
      <c r="K210" s="25"/>
      <c r="L210" s="25"/>
      <c r="M210" s="25"/>
      <c r="N210" s="25"/>
      <c r="O210" s="25"/>
      <c r="P210" s="25"/>
    </row>
    <row r="211" spans="8:16" x14ac:dyDescent="0.2">
      <c r="H211" s="25"/>
      <c r="I211" s="25"/>
      <c r="J211" s="25"/>
      <c r="K211" s="25"/>
      <c r="L211" s="25"/>
      <c r="M211" s="25"/>
      <c r="N211" s="25"/>
      <c r="O211" s="25"/>
      <c r="P211" s="25"/>
    </row>
    <row r="212" spans="8:16" x14ac:dyDescent="0.2">
      <c r="H212" s="25"/>
      <c r="I212" s="25"/>
      <c r="J212" s="25"/>
      <c r="K212" s="25"/>
      <c r="L212" s="25"/>
      <c r="M212" s="25"/>
      <c r="N212" s="25"/>
      <c r="O212" s="25"/>
      <c r="P212" s="25"/>
    </row>
    <row r="213" spans="8:16" x14ac:dyDescent="0.2">
      <c r="H213" s="25"/>
      <c r="I213" s="25"/>
      <c r="J213" s="25"/>
      <c r="K213" s="25"/>
      <c r="L213" s="25"/>
      <c r="M213" s="25"/>
      <c r="N213" s="25"/>
      <c r="O213" s="25"/>
      <c r="P213" s="25"/>
    </row>
    <row r="214" spans="8:16" x14ac:dyDescent="0.2">
      <c r="H214" s="25"/>
      <c r="I214" s="25"/>
      <c r="J214" s="25"/>
      <c r="K214" s="25"/>
      <c r="L214" s="25"/>
      <c r="M214" s="25"/>
      <c r="N214" s="25"/>
      <c r="O214" s="25"/>
      <c r="P214" s="25"/>
    </row>
    <row r="215" spans="8:16" x14ac:dyDescent="0.2">
      <c r="H215" s="25"/>
      <c r="I215" s="25"/>
      <c r="J215" s="25"/>
      <c r="K215" s="25"/>
      <c r="L215" s="25"/>
      <c r="M215" s="25"/>
      <c r="N215" s="25"/>
      <c r="O215" s="25"/>
      <c r="P215" s="25"/>
    </row>
    <row r="216" spans="8:16" x14ac:dyDescent="0.2">
      <c r="H216" s="25"/>
      <c r="I216" s="25"/>
      <c r="J216" s="25"/>
      <c r="K216" s="25"/>
      <c r="L216" s="25"/>
      <c r="M216" s="25"/>
      <c r="N216" s="25"/>
      <c r="O216" s="25"/>
      <c r="P216" s="25"/>
    </row>
    <row r="217" spans="8:16" x14ac:dyDescent="0.2">
      <c r="H217" s="25"/>
      <c r="I217" s="25"/>
      <c r="J217" s="25"/>
      <c r="K217" s="25"/>
      <c r="L217" s="25"/>
      <c r="M217" s="25"/>
      <c r="N217" s="25"/>
      <c r="O217" s="25"/>
      <c r="P217" s="25"/>
    </row>
    <row r="218" spans="8:16" x14ac:dyDescent="0.2">
      <c r="H218" s="25"/>
      <c r="I218" s="25"/>
      <c r="J218" s="25"/>
      <c r="K218" s="25"/>
      <c r="L218" s="25"/>
      <c r="M218" s="25"/>
      <c r="N218" s="25"/>
      <c r="O218" s="25"/>
      <c r="P218" s="25"/>
    </row>
    <row r="219" spans="8:16" x14ac:dyDescent="0.2">
      <c r="H219" s="25"/>
      <c r="I219" s="25"/>
      <c r="J219" s="25"/>
      <c r="K219" s="25"/>
      <c r="L219" s="25"/>
      <c r="M219" s="25"/>
      <c r="N219" s="25"/>
      <c r="O219" s="25"/>
      <c r="P219" s="25"/>
    </row>
    <row r="220" spans="8:16" x14ac:dyDescent="0.2">
      <c r="H220" s="25"/>
      <c r="I220" s="25"/>
      <c r="J220" s="25"/>
      <c r="K220" s="25"/>
      <c r="L220" s="25"/>
      <c r="M220" s="25"/>
      <c r="N220" s="25"/>
      <c r="O220" s="25"/>
      <c r="P220" s="25"/>
    </row>
    <row r="221" spans="8:16" x14ac:dyDescent="0.2">
      <c r="H221" s="25"/>
      <c r="I221" s="25"/>
      <c r="J221" s="25"/>
      <c r="K221" s="25"/>
      <c r="L221" s="25"/>
      <c r="M221" s="25"/>
      <c r="N221" s="25"/>
      <c r="O221" s="25"/>
      <c r="P221" s="25"/>
    </row>
    <row r="222" spans="8:16" x14ac:dyDescent="0.2">
      <c r="H222" s="25"/>
      <c r="I222" s="25"/>
      <c r="J222" s="25"/>
      <c r="K222" s="25"/>
      <c r="L222" s="25"/>
      <c r="M222" s="25"/>
      <c r="N222" s="25"/>
      <c r="O222" s="25"/>
      <c r="P222" s="25"/>
    </row>
    <row r="223" spans="8:16" x14ac:dyDescent="0.2">
      <c r="H223" s="25"/>
      <c r="I223" s="25"/>
      <c r="J223" s="25"/>
      <c r="K223" s="25"/>
      <c r="L223" s="25"/>
      <c r="M223" s="25"/>
      <c r="N223" s="25"/>
      <c r="O223" s="25"/>
      <c r="P223" s="25"/>
    </row>
    <row r="224" spans="8:16" x14ac:dyDescent="0.2">
      <c r="H224" s="25"/>
      <c r="I224" s="25"/>
      <c r="J224" s="25"/>
      <c r="K224" s="25"/>
      <c r="L224" s="25"/>
      <c r="M224" s="25"/>
      <c r="N224" s="25"/>
      <c r="O224" s="25"/>
      <c r="P224" s="25"/>
    </row>
    <row r="225" spans="8:16" x14ac:dyDescent="0.2">
      <c r="H225" s="25"/>
      <c r="I225" s="25"/>
      <c r="J225" s="25"/>
      <c r="K225" s="25"/>
      <c r="L225" s="25"/>
      <c r="M225" s="25"/>
      <c r="N225" s="25"/>
      <c r="O225" s="25"/>
      <c r="P225" s="25"/>
    </row>
    <row r="226" spans="8:16" x14ac:dyDescent="0.2">
      <c r="H226" s="25"/>
      <c r="I226" s="25"/>
      <c r="J226" s="25"/>
      <c r="K226" s="25"/>
      <c r="L226" s="25"/>
      <c r="M226" s="25"/>
      <c r="N226" s="25"/>
      <c r="O226" s="25"/>
      <c r="P226" s="25"/>
    </row>
    <row r="227" spans="8:16" x14ac:dyDescent="0.2">
      <c r="H227" s="25"/>
      <c r="I227" s="25"/>
      <c r="J227" s="25"/>
      <c r="K227" s="25"/>
      <c r="L227" s="25"/>
      <c r="M227" s="25"/>
      <c r="N227" s="25"/>
      <c r="O227" s="25"/>
      <c r="P227" s="25"/>
    </row>
    <row r="228" spans="8:16" x14ac:dyDescent="0.2">
      <c r="H228" s="25"/>
      <c r="I228" s="25"/>
      <c r="J228" s="25"/>
      <c r="K228" s="25"/>
      <c r="L228" s="25"/>
      <c r="M228" s="25"/>
      <c r="N228" s="25"/>
      <c r="O228" s="25"/>
      <c r="P228" s="25"/>
    </row>
    <row r="229" spans="8:16" x14ac:dyDescent="0.2">
      <c r="H229" s="25"/>
      <c r="I229" s="25"/>
      <c r="J229" s="25"/>
      <c r="K229" s="25"/>
      <c r="L229" s="25"/>
      <c r="M229" s="25"/>
      <c r="N229" s="25"/>
      <c r="O229" s="25"/>
      <c r="P229" s="25"/>
    </row>
    <row r="230" spans="8:16" x14ac:dyDescent="0.2">
      <c r="H230" s="25"/>
      <c r="I230" s="25"/>
      <c r="J230" s="25"/>
      <c r="K230" s="25"/>
      <c r="L230" s="25"/>
      <c r="M230" s="25"/>
      <c r="N230" s="25"/>
      <c r="O230" s="25"/>
      <c r="P230" s="25"/>
    </row>
    <row r="231" spans="8:16" x14ac:dyDescent="0.2">
      <c r="H231" s="25"/>
      <c r="I231" s="25"/>
      <c r="J231" s="25"/>
      <c r="K231" s="25"/>
      <c r="L231" s="25"/>
      <c r="M231" s="25"/>
      <c r="N231" s="25"/>
      <c r="O231" s="25"/>
      <c r="P231" s="25"/>
    </row>
    <row r="232" spans="8:16" x14ac:dyDescent="0.2">
      <c r="H232" s="25"/>
      <c r="I232" s="25"/>
      <c r="J232" s="25"/>
      <c r="K232" s="25"/>
      <c r="L232" s="25"/>
      <c r="M232" s="25"/>
      <c r="N232" s="25"/>
      <c r="O232" s="25"/>
      <c r="P232" s="25"/>
    </row>
    <row r="233" spans="8:16" x14ac:dyDescent="0.2">
      <c r="H233" s="25"/>
      <c r="I233" s="25"/>
      <c r="J233" s="25"/>
      <c r="K233" s="25"/>
      <c r="L233" s="25"/>
      <c r="M233" s="25"/>
      <c r="N233" s="25"/>
      <c r="O233" s="25"/>
      <c r="P233" s="25"/>
    </row>
    <row r="234" spans="8:16" x14ac:dyDescent="0.2">
      <c r="H234" s="25"/>
      <c r="I234" s="25"/>
      <c r="J234" s="25"/>
      <c r="K234" s="25"/>
      <c r="L234" s="25"/>
      <c r="M234" s="25"/>
      <c r="N234" s="25"/>
      <c r="O234" s="25"/>
      <c r="P234" s="25"/>
    </row>
    <row r="235" spans="8:16" x14ac:dyDescent="0.2">
      <c r="H235" s="25"/>
      <c r="I235" s="25"/>
      <c r="J235" s="25"/>
      <c r="K235" s="25"/>
      <c r="L235" s="25"/>
      <c r="M235" s="25"/>
      <c r="N235" s="25"/>
      <c r="O235" s="25"/>
      <c r="P235" s="25"/>
    </row>
    <row r="236" spans="8:16" x14ac:dyDescent="0.2">
      <c r="H236" s="25"/>
      <c r="I236" s="25"/>
      <c r="J236" s="25"/>
      <c r="K236" s="25"/>
      <c r="L236" s="25"/>
      <c r="M236" s="25"/>
      <c r="N236" s="25"/>
      <c r="O236" s="25"/>
      <c r="P236" s="25"/>
    </row>
    <row r="237" spans="8:16" x14ac:dyDescent="0.2">
      <c r="H237" s="25"/>
      <c r="I237" s="25"/>
      <c r="J237" s="25"/>
      <c r="K237" s="25"/>
      <c r="L237" s="25"/>
      <c r="M237" s="25"/>
      <c r="N237" s="25"/>
      <c r="O237" s="25"/>
      <c r="P237" s="25"/>
    </row>
    <row r="238" spans="8:16" x14ac:dyDescent="0.2">
      <c r="H238" s="25"/>
      <c r="I238" s="25"/>
      <c r="J238" s="25"/>
      <c r="K238" s="25"/>
      <c r="L238" s="25"/>
      <c r="M238" s="25"/>
      <c r="N238" s="25"/>
      <c r="O238" s="25"/>
      <c r="P238" s="25"/>
    </row>
    <row r="239" spans="8:16" x14ac:dyDescent="0.2">
      <c r="H239" s="25"/>
      <c r="I239" s="25"/>
      <c r="J239" s="25"/>
      <c r="K239" s="25"/>
      <c r="L239" s="25"/>
      <c r="M239" s="25"/>
      <c r="N239" s="25"/>
      <c r="O239" s="25"/>
      <c r="P239" s="25"/>
    </row>
    <row r="240" spans="8:16" x14ac:dyDescent="0.2">
      <c r="H240" s="25"/>
      <c r="I240" s="25"/>
      <c r="J240" s="25"/>
      <c r="K240" s="25"/>
      <c r="L240" s="25"/>
      <c r="M240" s="25"/>
      <c r="N240" s="25"/>
      <c r="O240" s="25"/>
      <c r="P240" s="25"/>
    </row>
    <row r="241" spans="8:16" x14ac:dyDescent="0.2">
      <c r="H241" s="25"/>
      <c r="I241" s="25"/>
      <c r="J241" s="25"/>
      <c r="K241" s="25"/>
      <c r="L241" s="25"/>
      <c r="M241" s="25"/>
      <c r="N241" s="25"/>
      <c r="O241" s="25"/>
      <c r="P241" s="25"/>
    </row>
    <row r="242" spans="8:16" x14ac:dyDescent="0.2">
      <c r="H242" s="25"/>
      <c r="I242" s="25"/>
      <c r="J242" s="25"/>
      <c r="K242" s="25"/>
      <c r="L242" s="25"/>
      <c r="M242" s="25"/>
      <c r="N242" s="25"/>
      <c r="O242" s="25"/>
      <c r="P242" s="25"/>
    </row>
    <row r="243" spans="8:16" x14ac:dyDescent="0.2">
      <c r="H243" s="25"/>
      <c r="I243" s="25"/>
      <c r="J243" s="25"/>
      <c r="K243" s="25"/>
      <c r="L243" s="25"/>
      <c r="M243" s="25"/>
      <c r="N243" s="25"/>
      <c r="O243" s="25"/>
      <c r="P243" s="25"/>
    </row>
    <row r="244" spans="8:16" x14ac:dyDescent="0.2">
      <c r="H244" s="25"/>
      <c r="I244" s="25"/>
      <c r="J244" s="25"/>
      <c r="K244" s="25"/>
      <c r="L244" s="25"/>
      <c r="M244" s="25"/>
      <c r="N244" s="25"/>
      <c r="O244" s="25"/>
      <c r="P244" s="25"/>
    </row>
    <row r="245" spans="8:16" x14ac:dyDescent="0.2">
      <c r="H245" s="25"/>
      <c r="I245" s="25"/>
      <c r="J245" s="25"/>
      <c r="K245" s="25"/>
      <c r="L245" s="25"/>
      <c r="M245" s="25"/>
      <c r="N245" s="25"/>
      <c r="O245" s="25"/>
      <c r="P245" s="25"/>
    </row>
    <row r="246" spans="8:16" x14ac:dyDescent="0.2">
      <c r="H246" s="25"/>
      <c r="I246" s="25"/>
      <c r="J246" s="25"/>
      <c r="K246" s="25"/>
      <c r="L246" s="25"/>
      <c r="M246" s="25"/>
      <c r="N246" s="25"/>
      <c r="O246" s="25"/>
      <c r="P246" s="25"/>
    </row>
    <row r="247" spans="8:16" x14ac:dyDescent="0.2">
      <c r="H247" s="25"/>
      <c r="I247" s="25"/>
      <c r="J247" s="25"/>
      <c r="K247" s="25"/>
      <c r="L247" s="25"/>
      <c r="M247" s="25"/>
      <c r="N247" s="25"/>
      <c r="O247" s="25"/>
      <c r="P247" s="25"/>
    </row>
    <row r="248" spans="8:16" x14ac:dyDescent="0.2">
      <c r="H248" s="25"/>
      <c r="I248" s="25"/>
      <c r="J248" s="25"/>
      <c r="K248" s="25"/>
      <c r="L248" s="25"/>
      <c r="M248" s="25"/>
      <c r="N248" s="25"/>
      <c r="O248" s="25"/>
      <c r="P248" s="25"/>
    </row>
    <row r="249" spans="8:16" x14ac:dyDescent="0.2">
      <c r="H249" s="25"/>
      <c r="I249" s="25"/>
      <c r="J249" s="25"/>
      <c r="K249" s="25"/>
      <c r="L249" s="25"/>
      <c r="M249" s="25"/>
      <c r="N249" s="25"/>
      <c r="O249" s="25"/>
      <c r="P249" s="25"/>
    </row>
    <row r="250" spans="8:16" x14ac:dyDescent="0.2">
      <c r="H250" s="25"/>
      <c r="I250" s="25"/>
      <c r="J250" s="25"/>
      <c r="K250" s="25"/>
      <c r="L250" s="25"/>
      <c r="M250" s="25"/>
      <c r="N250" s="25"/>
      <c r="O250" s="25"/>
      <c r="P250" s="25"/>
    </row>
    <row r="251" spans="8:16" x14ac:dyDescent="0.2">
      <c r="H251" s="25"/>
      <c r="I251" s="25"/>
      <c r="J251" s="25"/>
      <c r="K251" s="25"/>
      <c r="L251" s="25"/>
      <c r="M251" s="25"/>
      <c r="N251" s="25"/>
      <c r="O251" s="25"/>
      <c r="P251" s="25"/>
    </row>
    <row r="252" spans="8:16" x14ac:dyDescent="0.2">
      <c r="H252" s="25"/>
      <c r="I252" s="25"/>
      <c r="J252" s="25"/>
      <c r="K252" s="25"/>
      <c r="L252" s="25"/>
      <c r="M252" s="25"/>
      <c r="N252" s="25"/>
      <c r="O252" s="25"/>
      <c r="P252" s="25"/>
    </row>
    <row r="253" spans="8:16" x14ac:dyDescent="0.2">
      <c r="H253" s="25"/>
      <c r="I253" s="25"/>
      <c r="J253" s="25"/>
      <c r="K253" s="25"/>
      <c r="L253" s="25"/>
      <c r="M253" s="25"/>
      <c r="N253" s="25"/>
      <c r="O253" s="25"/>
      <c r="P253" s="25"/>
    </row>
    <row r="254" spans="8:16" x14ac:dyDescent="0.2">
      <c r="H254" s="25"/>
      <c r="I254" s="25"/>
      <c r="J254" s="25"/>
      <c r="K254" s="25"/>
      <c r="L254" s="25"/>
      <c r="M254" s="25"/>
      <c r="N254" s="25"/>
      <c r="O254" s="25"/>
      <c r="P254" s="25"/>
    </row>
    <row r="255" spans="8:16" x14ac:dyDescent="0.2">
      <c r="H255" s="25"/>
      <c r="I255" s="25"/>
      <c r="J255" s="25"/>
      <c r="K255" s="25"/>
      <c r="L255" s="25"/>
      <c r="M255" s="25"/>
      <c r="N255" s="25"/>
      <c r="O255" s="25"/>
      <c r="P255" s="25"/>
    </row>
    <row r="256" spans="8:16" x14ac:dyDescent="0.2">
      <c r="H256" s="25"/>
      <c r="I256" s="25"/>
      <c r="J256" s="25"/>
      <c r="K256" s="25"/>
      <c r="L256" s="25"/>
      <c r="M256" s="25"/>
      <c r="N256" s="25"/>
      <c r="O256" s="25"/>
      <c r="P256" s="25"/>
    </row>
    <row r="257" spans="8:16" x14ac:dyDescent="0.2">
      <c r="H257" s="25"/>
      <c r="I257" s="25"/>
      <c r="J257" s="25"/>
      <c r="K257" s="25"/>
      <c r="L257" s="25"/>
      <c r="M257" s="25"/>
      <c r="N257" s="25"/>
      <c r="O257" s="25"/>
      <c r="P257" s="25"/>
    </row>
    <row r="258" spans="8:16" x14ac:dyDescent="0.2">
      <c r="H258" s="25"/>
      <c r="I258" s="25"/>
      <c r="J258" s="25"/>
      <c r="K258" s="25"/>
      <c r="L258" s="25"/>
      <c r="M258" s="25"/>
      <c r="N258" s="25"/>
      <c r="O258" s="25"/>
      <c r="P258" s="25"/>
    </row>
    <row r="259" spans="8:16" x14ac:dyDescent="0.2">
      <c r="H259" s="25"/>
      <c r="I259" s="25"/>
      <c r="J259" s="25"/>
      <c r="K259" s="25"/>
      <c r="L259" s="25"/>
      <c r="M259" s="25"/>
      <c r="N259" s="25"/>
      <c r="O259" s="25"/>
      <c r="P259" s="25"/>
    </row>
    <row r="260" spans="8:16" x14ac:dyDescent="0.2">
      <c r="H260" s="25"/>
      <c r="I260" s="25"/>
      <c r="J260" s="25"/>
      <c r="K260" s="25"/>
      <c r="L260" s="25"/>
      <c r="M260" s="25"/>
      <c r="N260" s="25"/>
      <c r="O260" s="25"/>
      <c r="P260" s="25"/>
    </row>
    <row r="261" spans="8:16" x14ac:dyDescent="0.2">
      <c r="H261" s="25"/>
      <c r="I261" s="25"/>
      <c r="J261" s="25"/>
      <c r="K261" s="25"/>
      <c r="L261" s="25"/>
      <c r="M261" s="25"/>
      <c r="N261" s="25"/>
      <c r="O261" s="25"/>
      <c r="P261" s="25"/>
    </row>
    <row r="262" spans="8:16" x14ac:dyDescent="0.2">
      <c r="H262" s="25"/>
      <c r="I262" s="25"/>
      <c r="J262" s="25"/>
      <c r="K262" s="25"/>
      <c r="L262" s="25"/>
      <c r="M262" s="25"/>
      <c r="N262" s="25"/>
      <c r="O262" s="25"/>
      <c r="P262" s="25"/>
    </row>
    <row r="263" spans="8:16" x14ac:dyDescent="0.2">
      <c r="H263" s="25"/>
      <c r="I263" s="25"/>
      <c r="J263" s="25"/>
      <c r="K263" s="25"/>
      <c r="L263" s="25"/>
      <c r="M263" s="25"/>
      <c r="N263" s="25"/>
      <c r="O263" s="25"/>
      <c r="P263" s="25"/>
    </row>
    <row r="264" spans="8:16" x14ac:dyDescent="0.2">
      <c r="H264" s="25"/>
      <c r="I264" s="25"/>
      <c r="J264" s="25"/>
      <c r="K264" s="25"/>
      <c r="L264" s="25"/>
      <c r="M264" s="25"/>
      <c r="N264" s="25"/>
      <c r="O264" s="25"/>
      <c r="P264" s="25"/>
    </row>
    <row r="265" spans="8:16" x14ac:dyDescent="0.2">
      <c r="H265" s="25"/>
      <c r="I265" s="25"/>
      <c r="J265" s="25"/>
      <c r="K265" s="25"/>
      <c r="L265" s="25"/>
      <c r="M265" s="25"/>
      <c r="N265" s="25"/>
      <c r="O265" s="25"/>
      <c r="P265" s="25"/>
    </row>
    <row r="266" spans="8:16" x14ac:dyDescent="0.2">
      <c r="H266" s="25"/>
      <c r="I266" s="25"/>
      <c r="J266" s="25"/>
      <c r="K266" s="25"/>
      <c r="L266" s="25"/>
      <c r="M266" s="25"/>
      <c r="N266" s="25"/>
      <c r="O266" s="25"/>
      <c r="P266" s="25"/>
    </row>
    <row r="267" spans="8:16" x14ac:dyDescent="0.2">
      <c r="H267" s="25"/>
      <c r="I267" s="25"/>
      <c r="J267" s="25"/>
      <c r="K267" s="25"/>
      <c r="L267" s="25"/>
      <c r="M267" s="25"/>
      <c r="N267" s="25"/>
      <c r="O267" s="25"/>
      <c r="P267" s="25"/>
    </row>
    <row r="268" spans="8:16" x14ac:dyDescent="0.2">
      <c r="H268" s="25"/>
      <c r="I268" s="25"/>
      <c r="J268" s="25"/>
      <c r="K268" s="25"/>
      <c r="L268" s="25"/>
      <c r="M268" s="25"/>
      <c r="N268" s="25"/>
      <c r="O268" s="25"/>
      <c r="P268" s="25"/>
    </row>
    <row r="269" spans="8:16" x14ac:dyDescent="0.2">
      <c r="H269" s="25"/>
      <c r="I269" s="25"/>
      <c r="J269" s="25"/>
      <c r="K269" s="25"/>
      <c r="L269" s="25"/>
      <c r="M269" s="25"/>
      <c r="N269" s="25"/>
      <c r="O269" s="25"/>
      <c r="P269" s="25"/>
    </row>
    <row r="270" spans="8:16" x14ac:dyDescent="0.2">
      <c r="H270" s="25"/>
      <c r="I270" s="25"/>
      <c r="J270" s="25"/>
      <c r="K270" s="25"/>
      <c r="L270" s="25"/>
      <c r="M270" s="25"/>
      <c r="N270" s="25"/>
      <c r="O270" s="25"/>
      <c r="P270" s="25"/>
    </row>
    <row r="271" spans="8:16" x14ac:dyDescent="0.2">
      <c r="H271" s="25"/>
      <c r="I271" s="25"/>
      <c r="J271" s="25"/>
      <c r="K271" s="25"/>
      <c r="L271" s="25"/>
      <c r="M271" s="25"/>
      <c r="N271" s="25"/>
      <c r="O271" s="25"/>
      <c r="P271" s="25"/>
    </row>
    <row r="272" spans="8:16" x14ac:dyDescent="0.2">
      <c r="H272" s="25"/>
      <c r="I272" s="25"/>
      <c r="J272" s="25"/>
      <c r="K272" s="25"/>
      <c r="L272" s="25"/>
      <c r="M272" s="25"/>
      <c r="N272" s="25"/>
      <c r="O272" s="25"/>
      <c r="P272" s="25"/>
    </row>
    <row r="273" spans="8:16" x14ac:dyDescent="0.2">
      <c r="H273" s="25"/>
      <c r="I273" s="25"/>
      <c r="J273" s="25"/>
      <c r="K273" s="25"/>
      <c r="L273" s="25"/>
      <c r="M273" s="25"/>
      <c r="N273" s="25"/>
      <c r="O273" s="25"/>
      <c r="P273" s="25"/>
    </row>
    <row r="274" spans="8:16" x14ac:dyDescent="0.2">
      <c r="H274" s="25"/>
      <c r="I274" s="25"/>
      <c r="J274" s="25"/>
      <c r="K274" s="25"/>
      <c r="L274" s="25"/>
      <c r="M274" s="25"/>
      <c r="N274" s="25"/>
      <c r="O274" s="25"/>
      <c r="P274" s="25"/>
    </row>
    <row r="275" spans="8:16" x14ac:dyDescent="0.2">
      <c r="H275" s="25"/>
      <c r="I275" s="25"/>
      <c r="J275" s="25"/>
      <c r="K275" s="25"/>
      <c r="L275" s="25"/>
      <c r="M275" s="25"/>
      <c r="N275" s="25"/>
      <c r="O275" s="25"/>
      <c r="P275" s="25"/>
    </row>
    <row r="276" spans="8:16" x14ac:dyDescent="0.2">
      <c r="H276" s="25"/>
      <c r="I276" s="25"/>
      <c r="J276" s="25"/>
      <c r="K276" s="25"/>
      <c r="L276" s="25"/>
      <c r="M276" s="25"/>
      <c r="N276" s="25"/>
      <c r="O276" s="25"/>
      <c r="P276" s="25"/>
    </row>
    <row r="277" spans="8:16" x14ac:dyDescent="0.2">
      <c r="H277" s="25"/>
      <c r="I277" s="25"/>
      <c r="J277" s="25"/>
      <c r="K277" s="25"/>
      <c r="L277" s="25"/>
      <c r="M277" s="25"/>
      <c r="N277" s="25"/>
      <c r="O277" s="25"/>
      <c r="P277" s="25"/>
    </row>
    <row r="278" spans="8:16" x14ac:dyDescent="0.2">
      <c r="H278" s="25"/>
      <c r="I278" s="25"/>
      <c r="J278" s="25"/>
      <c r="K278" s="25"/>
      <c r="L278" s="25"/>
      <c r="M278" s="25"/>
      <c r="N278" s="25"/>
      <c r="O278" s="25"/>
      <c r="P278" s="25"/>
    </row>
    <row r="279" spans="8:16" x14ac:dyDescent="0.2">
      <c r="H279" s="25"/>
      <c r="I279" s="25"/>
      <c r="J279" s="25"/>
      <c r="K279" s="25"/>
      <c r="L279" s="25"/>
      <c r="M279" s="25"/>
      <c r="N279" s="25"/>
      <c r="O279" s="25"/>
      <c r="P279" s="25"/>
    </row>
    <row r="280" spans="8:16" x14ac:dyDescent="0.2">
      <c r="H280" s="25"/>
      <c r="I280" s="25"/>
      <c r="J280" s="25"/>
      <c r="K280" s="25"/>
      <c r="L280" s="25"/>
      <c r="M280" s="25"/>
      <c r="N280" s="25"/>
      <c r="O280" s="25"/>
      <c r="P280" s="25"/>
    </row>
    <row r="281" spans="8:16" x14ac:dyDescent="0.2">
      <c r="H281" s="25"/>
      <c r="I281" s="25"/>
      <c r="J281" s="25"/>
      <c r="K281" s="25"/>
      <c r="L281" s="25"/>
      <c r="M281" s="25"/>
      <c r="N281" s="25"/>
      <c r="O281" s="25"/>
      <c r="P281" s="25"/>
    </row>
    <row r="282" spans="8:16" x14ac:dyDescent="0.2">
      <c r="H282" s="25"/>
      <c r="I282" s="25"/>
      <c r="J282" s="25"/>
      <c r="K282" s="25"/>
      <c r="L282" s="25"/>
      <c r="M282" s="25"/>
      <c r="N282" s="25"/>
      <c r="O282" s="25"/>
      <c r="P282" s="25"/>
    </row>
    <row r="283" spans="8:16" x14ac:dyDescent="0.2">
      <c r="H283" s="25"/>
      <c r="I283" s="25"/>
      <c r="J283" s="25"/>
      <c r="K283" s="25"/>
      <c r="L283" s="25"/>
      <c r="M283" s="25"/>
      <c r="N283" s="25"/>
      <c r="O283" s="25"/>
      <c r="P283" s="25"/>
    </row>
    <row r="284" spans="8:16" x14ac:dyDescent="0.2">
      <c r="H284" s="25"/>
      <c r="I284" s="25"/>
      <c r="J284" s="25"/>
      <c r="K284" s="25"/>
      <c r="L284" s="25"/>
      <c r="M284" s="25"/>
      <c r="N284" s="25"/>
      <c r="O284" s="25"/>
      <c r="P284" s="25"/>
    </row>
    <row r="285" spans="8:16" x14ac:dyDescent="0.2">
      <c r="H285" s="25"/>
      <c r="I285" s="25"/>
      <c r="J285" s="25"/>
      <c r="K285" s="25"/>
      <c r="L285" s="25"/>
      <c r="M285" s="25"/>
      <c r="N285" s="25"/>
      <c r="O285" s="25"/>
      <c r="P285" s="25"/>
    </row>
    <row r="286" spans="8:16" x14ac:dyDescent="0.2">
      <c r="H286" s="25"/>
      <c r="I286" s="25"/>
      <c r="J286" s="25"/>
      <c r="K286" s="25"/>
      <c r="L286" s="25"/>
      <c r="M286" s="25"/>
      <c r="N286" s="25"/>
      <c r="O286" s="25"/>
      <c r="P286" s="25"/>
    </row>
    <row r="287" spans="8:16" x14ac:dyDescent="0.2">
      <c r="H287" s="25"/>
      <c r="I287" s="25"/>
      <c r="J287" s="25"/>
      <c r="K287" s="25"/>
      <c r="L287" s="25"/>
      <c r="M287" s="25"/>
      <c r="N287" s="25"/>
      <c r="O287" s="25"/>
      <c r="P287" s="25"/>
    </row>
    <row r="288" spans="8:16" x14ac:dyDescent="0.2">
      <c r="H288" s="25"/>
      <c r="I288" s="25"/>
      <c r="J288" s="25"/>
      <c r="K288" s="25"/>
      <c r="L288" s="25"/>
      <c r="M288" s="25"/>
      <c r="N288" s="25"/>
      <c r="O288" s="25"/>
      <c r="P288" s="25"/>
    </row>
    <row r="289" spans="8:16" x14ac:dyDescent="0.2">
      <c r="H289" s="25"/>
      <c r="I289" s="25"/>
      <c r="J289" s="25"/>
      <c r="K289" s="25"/>
      <c r="L289" s="25"/>
      <c r="M289" s="25"/>
      <c r="N289" s="25"/>
      <c r="O289" s="25"/>
      <c r="P289" s="25"/>
    </row>
    <row r="290" spans="8:16" x14ac:dyDescent="0.2">
      <c r="H290" s="25"/>
      <c r="I290" s="25"/>
      <c r="J290" s="25"/>
      <c r="K290" s="25"/>
      <c r="L290" s="25"/>
      <c r="M290" s="25"/>
      <c r="N290" s="25"/>
      <c r="O290" s="25"/>
      <c r="P290" s="25"/>
    </row>
    <row r="291" spans="8:16" x14ac:dyDescent="0.2">
      <c r="H291" s="25"/>
      <c r="I291" s="25"/>
      <c r="J291" s="25"/>
      <c r="K291" s="25"/>
      <c r="L291" s="25"/>
      <c r="M291" s="25"/>
      <c r="N291" s="25"/>
      <c r="O291" s="25"/>
      <c r="P291" s="25"/>
    </row>
    <row r="292" spans="8:16" x14ac:dyDescent="0.2">
      <c r="H292" s="25"/>
      <c r="I292" s="25"/>
      <c r="J292" s="25"/>
      <c r="K292" s="25"/>
      <c r="L292" s="25"/>
      <c r="M292" s="25"/>
      <c r="N292" s="25"/>
      <c r="O292" s="25"/>
      <c r="P292" s="25"/>
    </row>
    <row r="293" spans="8:16" x14ac:dyDescent="0.2">
      <c r="H293" s="25"/>
      <c r="I293" s="25"/>
      <c r="J293" s="25"/>
      <c r="K293" s="25"/>
      <c r="L293" s="25"/>
      <c r="M293" s="25"/>
      <c r="N293" s="25"/>
      <c r="O293" s="25"/>
      <c r="P293" s="25"/>
    </row>
    <row r="294" spans="8:16" x14ac:dyDescent="0.2">
      <c r="H294" s="25"/>
      <c r="I294" s="25"/>
      <c r="J294" s="25"/>
      <c r="K294" s="25"/>
      <c r="L294" s="25"/>
      <c r="M294" s="25"/>
      <c r="N294" s="25"/>
      <c r="O294" s="25"/>
      <c r="P294" s="25"/>
    </row>
    <row r="295" spans="8:16" x14ac:dyDescent="0.2">
      <c r="H295" s="25"/>
      <c r="I295" s="25"/>
      <c r="J295" s="25"/>
      <c r="K295" s="25"/>
      <c r="L295" s="25"/>
      <c r="M295" s="25"/>
      <c r="N295" s="25"/>
      <c r="O295" s="25"/>
      <c r="P295" s="25"/>
    </row>
    <row r="296" spans="8:16" x14ac:dyDescent="0.2">
      <c r="H296" s="25"/>
      <c r="I296" s="25"/>
      <c r="J296" s="25"/>
      <c r="K296" s="25"/>
      <c r="L296" s="25"/>
      <c r="M296" s="25"/>
      <c r="N296" s="25"/>
      <c r="O296" s="25"/>
      <c r="P296" s="25"/>
    </row>
    <row r="297" spans="8:16" x14ac:dyDescent="0.2">
      <c r="H297" s="25"/>
      <c r="I297" s="25"/>
      <c r="J297" s="25"/>
      <c r="K297" s="25"/>
      <c r="L297" s="25"/>
      <c r="M297" s="25"/>
      <c r="N297" s="25"/>
      <c r="O297" s="25"/>
      <c r="P297" s="25"/>
    </row>
    <row r="298" spans="8:16" x14ac:dyDescent="0.2">
      <c r="H298" s="25"/>
      <c r="I298" s="25"/>
      <c r="J298" s="25"/>
      <c r="K298" s="25"/>
      <c r="L298" s="25"/>
      <c r="M298" s="25"/>
      <c r="N298" s="25"/>
      <c r="O298" s="25"/>
      <c r="P298" s="25"/>
    </row>
    <row r="299" spans="8:16" x14ac:dyDescent="0.2">
      <c r="H299" s="25"/>
      <c r="I299" s="25"/>
      <c r="J299" s="25"/>
      <c r="K299" s="25"/>
      <c r="L299" s="25"/>
      <c r="M299" s="25"/>
      <c r="N299" s="25"/>
      <c r="O299" s="25"/>
      <c r="P299" s="25"/>
    </row>
    <row r="300" spans="8:16" x14ac:dyDescent="0.2">
      <c r="H300" s="25"/>
      <c r="I300" s="25"/>
      <c r="J300" s="25"/>
      <c r="K300" s="25"/>
      <c r="L300" s="25"/>
      <c r="M300" s="25"/>
      <c r="N300" s="25"/>
      <c r="O300" s="25"/>
      <c r="P300" s="25"/>
    </row>
    <row r="301" spans="8:16" x14ac:dyDescent="0.2">
      <c r="H301" s="25"/>
      <c r="I301" s="25"/>
      <c r="J301" s="25"/>
      <c r="K301" s="25"/>
      <c r="L301" s="25"/>
      <c r="M301" s="25"/>
      <c r="N301" s="25"/>
      <c r="O301" s="25"/>
      <c r="P301" s="25"/>
    </row>
    <row r="302" spans="8:16" x14ac:dyDescent="0.2">
      <c r="H302" s="25"/>
      <c r="I302" s="25"/>
      <c r="J302" s="25"/>
      <c r="K302" s="25"/>
      <c r="L302" s="25"/>
      <c r="M302" s="25"/>
      <c r="N302" s="25"/>
      <c r="O302" s="25"/>
      <c r="P302" s="25"/>
    </row>
    <row r="303" spans="8:16" x14ac:dyDescent="0.2">
      <c r="H303" s="25"/>
      <c r="I303" s="25"/>
      <c r="J303" s="25"/>
      <c r="K303" s="25"/>
      <c r="L303" s="25"/>
      <c r="M303" s="25"/>
      <c r="N303" s="25"/>
      <c r="O303" s="25"/>
      <c r="P303" s="25"/>
    </row>
    <row r="304" spans="8:16" x14ac:dyDescent="0.2">
      <c r="H304" s="25"/>
      <c r="I304" s="25"/>
      <c r="J304" s="25"/>
      <c r="K304" s="25"/>
      <c r="L304" s="25"/>
      <c r="M304" s="25"/>
      <c r="N304" s="25"/>
      <c r="O304" s="25"/>
      <c r="P304" s="25"/>
    </row>
    <row r="305" spans="8:16" x14ac:dyDescent="0.2">
      <c r="H305" s="25"/>
      <c r="I305" s="25"/>
      <c r="J305" s="25"/>
      <c r="K305" s="25"/>
      <c r="L305" s="25"/>
      <c r="M305" s="25"/>
      <c r="N305" s="25"/>
      <c r="O305" s="25"/>
      <c r="P305" s="25"/>
    </row>
    <row r="306" spans="8:16" x14ac:dyDescent="0.2">
      <c r="H306" s="25"/>
      <c r="I306" s="25"/>
      <c r="J306" s="25"/>
      <c r="K306" s="25"/>
      <c r="L306" s="25"/>
      <c r="M306" s="25"/>
      <c r="N306" s="25"/>
      <c r="O306" s="25"/>
      <c r="P306" s="25"/>
    </row>
    <row r="307" spans="8:16" x14ac:dyDescent="0.2">
      <c r="H307" s="25"/>
      <c r="I307" s="25"/>
      <c r="J307" s="25"/>
      <c r="K307" s="25"/>
      <c r="L307" s="25"/>
      <c r="M307" s="25"/>
      <c r="N307" s="25"/>
      <c r="O307" s="25"/>
      <c r="P307" s="25"/>
    </row>
    <row r="308" spans="8:16" x14ac:dyDescent="0.2">
      <c r="H308" s="25"/>
      <c r="I308" s="25"/>
      <c r="J308" s="25"/>
      <c r="K308" s="25"/>
      <c r="L308" s="25"/>
      <c r="M308" s="25"/>
      <c r="N308" s="25"/>
      <c r="O308" s="25"/>
      <c r="P308" s="25"/>
    </row>
    <row r="309" spans="8:16" x14ac:dyDescent="0.2">
      <c r="H309" s="25"/>
      <c r="I309" s="25"/>
      <c r="J309" s="25"/>
      <c r="K309" s="25"/>
      <c r="L309" s="25"/>
      <c r="M309" s="25"/>
      <c r="N309" s="25"/>
      <c r="O309" s="25"/>
      <c r="P309" s="25"/>
    </row>
    <row r="310" spans="8:16" x14ac:dyDescent="0.2">
      <c r="H310" s="25"/>
      <c r="I310" s="25"/>
      <c r="J310" s="25"/>
      <c r="K310" s="25"/>
      <c r="L310" s="25"/>
      <c r="M310" s="25"/>
      <c r="N310" s="25"/>
      <c r="O310" s="25"/>
      <c r="P310" s="25"/>
    </row>
    <row r="311" spans="8:16" x14ac:dyDescent="0.2">
      <c r="H311" s="25"/>
      <c r="I311" s="25"/>
      <c r="J311" s="25"/>
      <c r="K311" s="25"/>
      <c r="L311" s="25"/>
      <c r="M311" s="25"/>
      <c r="N311" s="25"/>
      <c r="O311" s="25"/>
      <c r="P311" s="25"/>
    </row>
    <row r="312" spans="8:16" x14ac:dyDescent="0.2">
      <c r="H312" s="25"/>
      <c r="I312" s="25"/>
      <c r="J312" s="25"/>
      <c r="K312" s="25"/>
      <c r="L312" s="25"/>
      <c r="M312" s="25"/>
      <c r="N312" s="25"/>
      <c r="O312" s="25"/>
      <c r="P312" s="25"/>
    </row>
    <row r="313" spans="8:16" x14ac:dyDescent="0.2">
      <c r="H313" s="25"/>
      <c r="I313" s="25"/>
      <c r="J313" s="25"/>
      <c r="K313" s="25"/>
      <c r="L313" s="25"/>
      <c r="M313" s="25"/>
      <c r="N313" s="25"/>
      <c r="O313" s="25"/>
      <c r="P313" s="25"/>
    </row>
    <row r="314" spans="8:16" x14ac:dyDescent="0.2">
      <c r="H314" s="25"/>
      <c r="I314" s="25"/>
      <c r="J314" s="25"/>
      <c r="K314" s="25"/>
      <c r="L314" s="25"/>
      <c r="M314" s="25"/>
      <c r="N314" s="25"/>
      <c r="O314" s="25"/>
      <c r="P314" s="25"/>
    </row>
    <row r="315" spans="8:16" x14ac:dyDescent="0.2">
      <c r="H315" s="25"/>
      <c r="I315" s="25"/>
      <c r="J315" s="25"/>
      <c r="K315" s="25"/>
      <c r="L315" s="25"/>
      <c r="M315" s="25"/>
      <c r="N315" s="25"/>
      <c r="O315" s="25"/>
      <c r="P315" s="25"/>
    </row>
    <row r="316" spans="8:16" x14ac:dyDescent="0.2">
      <c r="H316" s="25"/>
      <c r="I316" s="25"/>
      <c r="J316" s="25"/>
      <c r="K316" s="25"/>
      <c r="L316" s="25"/>
      <c r="M316" s="25"/>
      <c r="N316" s="25"/>
      <c r="O316" s="25"/>
      <c r="P316" s="25"/>
    </row>
    <row r="317" spans="8:16" x14ac:dyDescent="0.2">
      <c r="H317" s="25"/>
      <c r="I317" s="25"/>
      <c r="J317" s="25"/>
      <c r="K317" s="25"/>
      <c r="L317" s="25"/>
      <c r="M317" s="25"/>
      <c r="N317" s="25"/>
      <c r="O317" s="25"/>
      <c r="P317" s="25"/>
    </row>
    <row r="318" spans="8:16" x14ac:dyDescent="0.2">
      <c r="H318" s="25"/>
      <c r="I318" s="25"/>
      <c r="J318" s="25"/>
      <c r="K318" s="25"/>
      <c r="L318" s="25"/>
      <c r="M318" s="25"/>
      <c r="N318" s="25"/>
      <c r="O318" s="25"/>
      <c r="P318" s="25"/>
    </row>
    <row r="319" spans="8:16" x14ac:dyDescent="0.2">
      <c r="H319" s="25"/>
      <c r="I319" s="25"/>
      <c r="J319" s="25"/>
      <c r="K319" s="25"/>
      <c r="L319" s="25"/>
      <c r="M319" s="25"/>
      <c r="N319" s="25"/>
      <c r="O319" s="25"/>
      <c r="P319" s="25"/>
    </row>
    <row r="320" spans="8:16" x14ac:dyDescent="0.2">
      <c r="H320" s="25"/>
      <c r="I320" s="25"/>
      <c r="J320" s="25"/>
      <c r="K320" s="25"/>
      <c r="L320" s="25"/>
      <c r="M320" s="25"/>
      <c r="N320" s="25"/>
      <c r="O320" s="25"/>
      <c r="P320" s="25"/>
    </row>
    <row r="321" spans="8:16" x14ac:dyDescent="0.2">
      <c r="H321" s="25"/>
      <c r="I321" s="25"/>
      <c r="J321" s="25"/>
      <c r="K321" s="25"/>
      <c r="L321" s="25"/>
      <c r="M321" s="25"/>
      <c r="N321" s="25"/>
      <c r="O321" s="25"/>
      <c r="P321" s="25"/>
    </row>
    <row r="322" spans="8:16" x14ac:dyDescent="0.2">
      <c r="H322" s="25"/>
      <c r="I322" s="25"/>
      <c r="J322" s="25"/>
      <c r="K322" s="25"/>
      <c r="L322" s="25"/>
      <c r="M322" s="25"/>
      <c r="N322" s="25"/>
      <c r="O322" s="25"/>
      <c r="P322" s="25"/>
    </row>
    <row r="323" spans="8:16" x14ac:dyDescent="0.2">
      <c r="H323" s="25"/>
      <c r="I323" s="25"/>
      <c r="J323" s="25"/>
      <c r="K323" s="25"/>
      <c r="L323" s="25"/>
      <c r="M323" s="25"/>
      <c r="N323" s="25"/>
      <c r="O323" s="25"/>
      <c r="P323" s="25"/>
    </row>
    <row r="324" spans="8:16" x14ac:dyDescent="0.2">
      <c r="H324" s="25"/>
      <c r="I324" s="25"/>
      <c r="J324" s="25"/>
      <c r="K324" s="25"/>
      <c r="L324" s="25"/>
      <c r="M324" s="25"/>
      <c r="N324" s="25"/>
      <c r="O324" s="25"/>
      <c r="P324" s="25"/>
    </row>
    <row r="325" spans="8:16" x14ac:dyDescent="0.2">
      <c r="H325" s="25"/>
      <c r="I325" s="25"/>
      <c r="J325" s="25"/>
      <c r="K325" s="25"/>
      <c r="L325" s="25"/>
      <c r="M325" s="25"/>
      <c r="N325" s="25"/>
      <c r="O325" s="25"/>
      <c r="P325" s="25"/>
    </row>
    <row r="326" spans="8:16" x14ac:dyDescent="0.2">
      <c r="H326" s="25"/>
      <c r="I326" s="25"/>
      <c r="J326" s="25"/>
      <c r="K326" s="25"/>
      <c r="L326" s="25"/>
      <c r="M326" s="25"/>
      <c r="N326" s="25"/>
      <c r="O326" s="25"/>
      <c r="P326" s="25"/>
    </row>
    <row r="327" spans="8:16" x14ac:dyDescent="0.2">
      <c r="H327" s="25"/>
      <c r="I327" s="25"/>
      <c r="J327" s="25"/>
      <c r="K327" s="25"/>
      <c r="L327" s="25"/>
      <c r="M327" s="25"/>
      <c r="N327" s="25"/>
      <c r="O327" s="25"/>
      <c r="P327" s="25"/>
    </row>
    <row r="328" spans="8:16" x14ac:dyDescent="0.2">
      <c r="H328" s="25"/>
      <c r="I328" s="25"/>
      <c r="J328" s="25"/>
      <c r="K328" s="25"/>
      <c r="L328" s="25"/>
      <c r="M328" s="25"/>
      <c r="N328" s="25"/>
      <c r="O328" s="25"/>
      <c r="P328" s="25"/>
    </row>
    <row r="329" spans="8:16" x14ac:dyDescent="0.2">
      <c r="H329" s="25"/>
      <c r="I329" s="25"/>
      <c r="J329" s="25"/>
      <c r="K329" s="25"/>
      <c r="L329" s="25"/>
      <c r="M329" s="25"/>
      <c r="N329" s="25"/>
      <c r="O329" s="25"/>
      <c r="P329" s="25"/>
    </row>
    <row r="330" spans="8:16" x14ac:dyDescent="0.2">
      <c r="H330" s="25"/>
      <c r="I330" s="25"/>
      <c r="J330" s="25"/>
      <c r="K330" s="25"/>
      <c r="L330" s="25"/>
      <c r="M330" s="25"/>
      <c r="N330" s="25"/>
      <c r="O330" s="25"/>
      <c r="P330" s="25"/>
    </row>
    <row r="331" spans="8:16" x14ac:dyDescent="0.2">
      <c r="H331" s="25"/>
      <c r="I331" s="25"/>
      <c r="J331" s="25"/>
      <c r="K331" s="25"/>
      <c r="L331" s="25"/>
      <c r="M331" s="25"/>
      <c r="N331" s="25"/>
      <c r="O331" s="25"/>
      <c r="P331" s="25"/>
    </row>
    <row r="332" spans="8:16" x14ac:dyDescent="0.2">
      <c r="H332" s="25"/>
      <c r="I332" s="25"/>
      <c r="J332" s="25"/>
      <c r="K332" s="25"/>
      <c r="L332" s="25"/>
      <c r="M332" s="25"/>
      <c r="N332" s="25"/>
      <c r="O332" s="25"/>
      <c r="P332" s="25"/>
    </row>
    <row r="333" spans="8:16" x14ac:dyDescent="0.2">
      <c r="H333" s="25"/>
      <c r="I333" s="25"/>
      <c r="J333" s="25"/>
      <c r="K333" s="25"/>
      <c r="L333" s="25"/>
      <c r="M333" s="25"/>
      <c r="N333" s="25"/>
      <c r="O333" s="25"/>
      <c r="P333" s="25"/>
    </row>
    <row r="334" spans="8:16" x14ac:dyDescent="0.2">
      <c r="H334" s="25"/>
      <c r="I334" s="25"/>
      <c r="J334" s="25"/>
      <c r="K334" s="25"/>
      <c r="L334" s="25"/>
      <c r="M334" s="25"/>
      <c r="N334" s="25"/>
      <c r="O334" s="25"/>
      <c r="P334" s="25"/>
    </row>
    <row r="335" spans="8:16" x14ac:dyDescent="0.2">
      <c r="H335" s="25"/>
      <c r="I335" s="25"/>
      <c r="J335" s="25"/>
      <c r="K335" s="25"/>
      <c r="L335" s="25"/>
      <c r="M335" s="25"/>
      <c r="N335" s="25"/>
      <c r="O335" s="25"/>
      <c r="P335" s="25"/>
    </row>
    <row r="336" spans="8:16" x14ac:dyDescent="0.2">
      <c r="H336" s="25"/>
      <c r="I336" s="25"/>
      <c r="J336" s="25"/>
      <c r="K336" s="25"/>
      <c r="L336" s="25"/>
      <c r="M336" s="25"/>
      <c r="N336" s="25"/>
      <c r="O336" s="25"/>
      <c r="P336" s="25"/>
    </row>
    <row r="337" spans="8:16" x14ac:dyDescent="0.2">
      <c r="H337" s="25"/>
      <c r="I337" s="25"/>
      <c r="J337" s="25"/>
      <c r="K337" s="25"/>
      <c r="L337" s="25"/>
      <c r="M337" s="25"/>
      <c r="N337" s="25"/>
      <c r="O337" s="25"/>
      <c r="P337" s="25"/>
    </row>
    <row r="338" spans="8:16" x14ac:dyDescent="0.2">
      <c r="H338" s="25"/>
      <c r="I338" s="25"/>
      <c r="J338" s="25"/>
      <c r="K338" s="25"/>
      <c r="L338" s="25"/>
      <c r="M338" s="25"/>
      <c r="N338" s="25"/>
      <c r="O338" s="25"/>
      <c r="P338" s="25"/>
    </row>
    <row r="339" spans="8:16" x14ac:dyDescent="0.2">
      <c r="H339" s="25"/>
      <c r="I339" s="25"/>
      <c r="J339" s="25"/>
      <c r="K339" s="25"/>
      <c r="L339" s="25"/>
      <c r="M339" s="25"/>
      <c r="N339" s="25"/>
      <c r="O339" s="25"/>
      <c r="P339" s="25"/>
    </row>
    <row r="340" spans="8:16" x14ac:dyDescent="0.2">
      <c r="H340" s="25"/>
      <c r="I340" s="25"/>
      <c r="J340" s="25"/>
      <c r="K340" s="25"/>
      <c r="L340" s="25"/>
      <c r="M340" s="25"/>
      <c r="N340" s="25"/>
      <c r="O340" s="25"/>
      <c r="P340" s="25"/>
    </row>
    <row r="341" spans="8:16" x14ac:dyDescent="0.2">
      <c r="H341" s="25"/>
      <c r="I341" s="25"/>
      <c r="J341" s="25"/>
      <c r="K341" s="25"/>
      <c r="L341" s="25"/>
      <c r="M341" s="25"/>
      <c r="N341" s="25"/>
      <c r="O341" s="25"/>
      <c r="P341" s="25"/>
    </row>
    <row r="342" spans="8:16" x14ac:dyDescent="0.2">
      <c r="H342" s="25"/>
      <c r="I342" s="25"/>
      <c r="J342" s="25"/>
      <c r="K342" s="25"/>
      <c r="L342" s="25"/>
      <c r="M342" s="25"/>
      <c r="N342" s="25"/>
      <c r="O342" s="25"/>
      <c r="P342" s="25"/>
    </row>
    <row r="343" spans="8:16" x14ac:dyDescent="0.2">
      <c r="H343" s="25"/>
      <c r="I343" s="25"/>
      <c r="J343" s="25"/>
      <c r="K343" s="25"/>
      <c r="L343" s="25"/>
      <c r="M343" s="25"/>
      <c r="N343" s="25"/>
      <c r="O343" s="25"/>
      <c r="P343" s="25"/>
    </row>
    <row r="344" spans="8:16" x14ac:dyDescent="0.2">
      <c r="H344" s="25"/>
      <c r="I344" s="25"/>
      <c r="J344" s="25"/>
      <c r="K344" s="25"/>
      <c r="L344" s="25"/>
      <c r="M344" s="25"/>
      <c r="N344" s="25"/>
      <c r="O344" s="25"/>
      <c r="P344" s="25"/>
    </row>
    <row r="345" spans="8:16" x14ac:dyDescent="0.2">
      <c r="H345" s="25"/>
      <c r="I345" s="25"/>
      <c r="J345" s="25"/>
      <c r="K345" s="25"/>
      <c r="L345" s="25"/>
      <c r="M345" s="25"/>
      <c r="N345" s="25"/>
      <c r="O345" s="25"/>
      <c r="P345" s="25"/>
    </row>
    <row r="346" spans="8:16" x14ac:dyDescent="0.2">
      <c r="H346" s="25"/>
      <c r="I346" s="25"/>
      <c r="J346" s="25"/>
      <c r="K346" s="25"/>
      <c r="L346" s="25"/>
      <c r="M346" s="25"/>
      <c r="N346" s="25"/>
      <c r="O346" s="25"/>
      <c r="P346" s="25"/>
    </row>
    <row r="347" spans="8:16" x14ac:dyDescent="0.2">
      <c r="H347" s="25"/>
      <c r="I347" s="25"/>
      <c r="J347" s="25"/>
      <c r="K347" s="25"/>
      <c r="L347" s="25"/>
      <c r="M347" s="25"/>
      <c r="N347" s="25"/>
      <c r="O347" s="25"/>
      <c r="P347" s="25"/>
    </row>
    <row r="348" spans="8:16" x14ac:dyDescent="0.2">
      <c r="H348" s="25"/>
      <c r="I348" s="25"/>
      <c r="J348" s="25"/>
      <c r="K348" s="25"/>
      <c r="L348" s="25"/>
      <c r="M348" s="25"/>
      <c r="N348" s="25"/>
      <c r="O348" s="25"/>
      <c r="P348" s="25"/>
    </row>
    <row r="349" spans="8:16" x14ac:dyDescent="0.2">
      <c r="H349" s="25"/>
      <c r="I349" s="25"/>
      <c r="J349" s="25"/>
      <c r="K349" s="25"/>
      <c r="L349" s="25"/>
      <c r="M349" s="25"/>
      <c r="N349" s="25"/>
      <c r="O349" s="25"/>
      <c r="P349" s="25"/>
    </row>
    <row r="350" spans="8:16" x14ac:dyDescent="0.2">
      <c r="H350" s="25"/>
      <c r="I350" s="25"/>
      <c r="J350" s="25"/>
      <c r="K350" s="25"/>
      <c r="L350" s="25"/>
      <c r="M350" s="25"/>
      <c r="N350" s="25"/>
      <c r="O350" s="25"/>
      <c r="P350" s="25"/>
    </row>
    <row r="351" spans="8:16" x14ac:dyDescent="0.2">
      <c r="H351" s="25"/>
      <c r="I351" s="25"/>
      <c r="J351" s="25"/>
      <c r="K351" s="25"/>
      <c r="L351" s="25"/>
      <c r="M351" s="25"/>
      <c r="N351" s="25"/>
      <c r="O351" s="25"/>
      <c r="P351" s="25"/>
    </row>
    <row r="352" spans="8:16" x14ac:dyDescent="0.2">
      <c r="H352" s="25"/>
      <c r="I352" s="25"/>
      <c r="J352" s="25"/>
      <c r="K352" s="25"/>
      <c r="L352" s="25"/>
      <c r="M352" s="25"/>
      <c r="N352" s="25"/>
      <c r="O352" s="25"/>
      <c r="P352" s="25"/>
    </row>
    <row r="353" spans="8:16" x14ac:dyDescent="0.2">
      <c r="H353" s="25"/>
      <c r="I353" s="25"/>
      <c r="J353" s="25"/>
      <c r="K353" s="25"/>
      <c r="L353" s="25"/>
      <c r="M353" s="25"/>
      <c r="N353" s="25"/>
      <c r="O353" s="25"/>
      <c r="P353" s="25"/>
    </row>
    <row r="354" spans="8:16" x14ac:dyDescent="0.2">
      <c r="H354" s="25"/>
      <c r="I354" s="25"/>
      <c r="J354" s="25"/>
      <c r="K354" s="25"/>
      <c r="L354" s="25"/>
      <c r="M354" s="25"/>
      <c r="N354" s="25"/>
      <c r="O354" s="25"/>
      <c r="P354" s="25"/>
    </row>
    <row r="355" spans="8:16" x14ac:dyDescent="0.2">
      <c r="H355" s="25"/>
      <c r="I355" s="25"/>
      <c r="J355" s="25"/>
      <c r="K355" s="25"/>
      <c r="L355" s="25"/>
      <c r="M355" s="25"/>
      <c r="N355" s="25"/>
      <c r="O355" s="25"/>
      <c r="P355" s="25"/>
    </row>
    <row r="356" spans="8:16" x14ac:dyDescent="0.2">
      <c r="H356" s="25"/>
      <c r="I356" s="25"/>
      <c r="J356" s="25"/>
      <c r="K356" s="25"/>
      <c r="L356" s="25"/>
      <c r="M356" s="25"/>
      <c r="N356" s="25"/>
      <c r="O356" s="25"/>
      <c r="P356" s="25"/>
    </row>
    <row r="357" spans="8:16" x14ac:dyDescent="0.2">
      <c r="H357" s="25"/>
      <c r="I357" s="25"/>
      <c r="J357" s="25"/>
      <c r="K357" s="25"/>
      <c r="L357" s="25"/>
      <c r="M357" s="25"/>
      <c r="N357" s="25"/>
      <c r="O357" s="25"/>
      <c r="P357" s="25"/>
    </row>
    <row r="358" spans="8:16" x14ac:dyDescent="0.2">
      <c r="H358" s="25"/>
      <c r="I358" s="25"/>
      <c r="J358" s="25"/>
      <c r="K358" s="25"/>
      <c r="L358" s="25"/>
      <c r="M358" s="25"/>
      <c r="N358" s="25"/>
      <c r="O358" s="25"/>
      <c r="P358" s="25"/>
    </row>
    <row r="359" spans="8:16" x14ac:dyDescent="0.2">
      <c r="H359" s="25"/>
      <c r="I359" s="25"/>
      <c r="J359" s="25"/>
      <c r="K359" s="25"/>
      <c r="L359" s="25"/>
      <c r="M359" s="25"/>
      <c r="N359" s="25"/>
      <c r="O359" s="25"/>
      <c r="P359" s="25"/>
    </row>
    <row r="360" spans="8:16" x14ac:dyDescent="0.2">
      <c r="H360" s="25"/>
      <c r="I360" s="25"/>
      <c r="J360" s="25"/>
      <c r="K360" s="25"/>
      <c r="L360" s="25"/>
      <c r="M360" s="25"/>
      <c r="N360" s="25"/>
      <c r="O360" s="25"/>
      <c r="P360" s="25"/>
    </row>
    <row r="361" spans="8:16" x14ac:dyDescent="0.2">
      <c r="H361" s="25"/>
      <c r="I361" s="25"/>
      <c r="J361" s="25"/>
      <c r="K361" s="25"/>
      <c r="L361" s="25"/>
      <c r="M361" s="25"/>
      <c r="N361" s="25"/>
      <c r="O361" s="25"/>
      <c r="P361" s="25"/>
    </row>
    <row r="362" spans="8:16" x14ac:dyDescent="0.2">
      <c r="H362" s="25"/>
      <c r="I362" s="25"/>
      <c r="J362" s="25"/>
      <c r="K362" s="25"/>
      <c r="L362" s="25"/>
      <c r="M362" s="25"/>
      <c r="N362" s="25"/>
      <c r="O362" s="25"/>
      <c r="P362" s="25"/>
    </row>
    <row r="363" spans="8:16" x14ac:dyDescent="0.2">
      <c r="H363" s="25"/>
      <c r="I363" s="25"/>
      <c r="J363" s="25"/>
      <c r="K363" s="25"/>
      <c r="L363" s="25"/>
      <c r="M363" s="25"/>
      <c r="N363" s="25"/>
      <c r="O363" s="25"/>
      <c r="P363" s="25"/>
    </row>
    <row r="364" spans="8:16" x14ac:dyDescent="0.2">
      <c r="H364" s="25"/>
      <c r="I364" s="25"/>
      <c r="J364" s="25"/>
      <c r="K364" s="25"/>
      <c r="L364" s="25"/>
      <c r="M364" s="25"/>
      <c r="N364" s="25"/>
      <c r="O364" s="25"/>
      <c r="P364" s="25"/>
    </row>
    <row r="365" spans="8:16" x14ac:dyDescent="0.2">
      <c r="H365" s="25"/>
      <c r="I365" s="25"/>
      <c r="J365" s="25"/>
      <c r="K365" s="25"/>
      <c r="L365" s="25"/>
      <c r="M365" s="25"/>
      <c r="N365" s="25"/>
      <c r="O365" s="25"/>
      <c r="P365" s="25"/>
    </row>
    <row r="366" spans="8:16" x14ac:dyDescent="0.2">
      <c r="H366" s="25"/>
      <c r="I366" s="25"/>
      <c r="J366" s="25"/>
      <c r="K366" s="25"/>
      <c r="L366" s="25"/>
      <c r="M366" s="25"/>
      <c r="N366" s="25"/>
      <c r="O366" s="25"/>
      <c r="P366" s="25"/>
    </row>
    <row r="367" spans="8:16" x14ac:dyDescent="0.2">
      <c r="H367" s="25"/>
      <c r="I367" s="25"/>
      <c r="J367" s="25"/>
      <c r="K367" s="25"/>
      <c r="L367" s="25"/>
      <c r="M367" s="25"/>
      <c r="N367" s="25"/>
      <c r="O367" s="25"/>
      <c r="P367" s="25"/>
    </row>
    <row r="368" spans="8:16" x14ac:dyDescent="0.2">
      <c r="H368" s="25"/>
      <c r="I368" s="25"/>
      <c r="J368" s="25"/>
      <c r="K368" s="25"/>
      <c r="L368" s="25"/>
      <c r="M368" s="25"/>
      <c r="N368" s="25"/>
      <c r="O368" s="25"/>
      <c r="P368" s="25"/>
    </row>
  </sheetData>
  <autoFilter ref="B3:O154"/>
  <mergeCells count="4">
    <mergeCell ref="H2:K2"/>
    <mergeCell ref="L2:O2"/>
    <mergeCell ref="B152:C152"/>
    <mergeCell ref="B154:F154"/>
  </mergeCells>
  <printOptions horizontalCentered="1"/>
  <pageMargins left="0.5" right="0.5" top="1.38" bottom="0.65" header="0.51" footer="0.3"/>
  <pageSetup scale="55" fitToHeight="4" orientation="landscape" blackAndWhite="1" r:id="rId1"/>
  <headerFooter alignWithMargins="0">
    <oddHeader>&amp;C&amp;"Arial,Bold"&amp;14
Summary of ISO Capital Expenditure Forecast - Non-Incentive Projects
&amp;"Arial,Regular"&amp;12($000)&amp;RTO12 Annual Update
Attachment 4
WP-Schedule 16-Summary of ISO Capital Expenditure Forecast 
Non-Incentive Projects
Page &amp;P of &amp;N</oddHeader>
    <oddFooter xml:space="preserve">&amp;R
</oddFooter>
  </headerFooter>
  <rowBreaks count="1" manualBreakCount="1">
    <brk id="134" min="1" max="14" man="1"/>
  </rowBreaks>
  <ignoredErrors>
    <ignoredError sqref="K141 K35 K8:K9 K91 K93:K94 K88 K111:K113 O64:O65 O68 O84:O88 O91 K97:K102 K12:K13 K25:K26 K15:K17 K19:K20 K10:K11 K21:K24 K18 K27:K32 K14 K49:K53 K68 K64:K65 K39:K43 K62 K56:K60 K36:K38 K61 K63 K44:K48 K66:K67 K69:K74 K54:K55" formulaRange="1"/>
    <ignoredError sqref="K131:K132" formula="1"/>
    <ignoredError sqref="K75 K76:K83 K84:K87" formula="1" formulaRange="1"/>
    <ignoredError sqref="B143:B146 B116 B77 B81:B82 B97:B98 B121:B135 B64:B66 B109 B112 B111 B113:B114 E49 B99:B101 B102 B9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P352"/>
  <sheetViews>
    <sheetView showGridLines="0" zoomScale="80" zoomScaleNormal="80" zoomScaleSheetLayoutView="90" zoomScalePageLayoutView="80" workbookViewId="0">
      <pane xSplit="5" ySplit="3" topLeftCell="F85" activePane="bottomRight" state="frozen"/>
      <selection pane="topRight" activeCell="F1" sqref="F1"/>
      <selection pane="bottomLeft" activeCell="A4" sqref="A4"/>
      <selection pane="bottomRight" activeCell="B104" sqref="B104"/>
    </sheetView>
  </sheetViews>
  <sheetFormatPr defaultColWidth="9.140625" defaultRowHeight="12.75" x14ac:dyDescent="0.2"/>
  <cols>
    <col min="1" max="1" width="5.7109375" style="1" customWidth="1"/>
    <col min="2" max="2" width="6.7109375" style="6" customWidth="1"/>
    <col min="3" max="3" width="60.7109375" style="71" customWidth="1"/>
    <col min="4" max="5" width="20.7109375" style="72" customWidth="1"/>
    <col min="6" max="6" width="17" style="3" customWidth="1"/>
    <col min="7" max="7" width="14.28515625" style="53" customWidth="1"/>
    <col min="8" max="11" width="9.7109375" style="5" customWidth="1"/>
    <col min="12" max="15" width="9.7109375" style="5" hidden="1" customWidth="1"/>
    <col min="16" max="16" width="12.42578125" style="6" bestFit="1" customWidth="1"/>
    <col min="17" max="16384" width="9.140625" style="6"/>
  </cols>
  <sheetData>
    <row r="1" spans="1:16" ht="21.75" thickBot="1" x14ac:dyDescent="0.25">
      <c r="B1" s="2"/>
      <c r="C1" s="87"/>
      <c r="G1" s="4"/>
    </row>
    <row r="2" spans="1:16" ht="13.5" thickBot="1" x14ac:dyDescent="0.25">
      <c r="G2" s="7"/>
      <c r="H2" s="179" t="s">
        <v>0</v>
      </c>
      <c r="I2" s="180"/>
      <c r="J2" s="180"/>
      <c r="K2" s="181"/>
      <c r="L2" s="179" t="s">
        <v>1</v>
      </c>
      <c r="M2" s="180"/>
      <c r="N2" s="180"/>
      <c r="O2" s="181"/>
    </row>
    <row r="3" spans="1:16" s="17" customFormat="1" ht="13.5" thickBot="1" x14ac:dyDescent="0.25">
      <c r="A3" s="9"/>
      <c r="B3" s="115" t="s">
        <v>2</v>
      </c>
      <c r="C3" s="81" t="s">
        <v>3</v>
      </c>
      <c r="D3" s="73" t="s">
        <v>124</v>
      </c>
      <c r="E3" s="73" t="s">
        <v>4</v>
      </c>
      <c r="F3" s="10" t="s">
        <v>5</v>
      </c>
      <c r="G3" s="11" t="s">
        <v>6</v>
      </c>
      <c r="H3" s="12" t="s">
        <v>7</v>
      </c>
      <c r="I3" s="13">
        <v>2016</v>
      </c>
      <c r="J3" s="13">
        <v>2017</v>
      </c>
      <c r="K3" s="14" t="s">
        <v>8</v>
      </c>
      <c r="L3" s="15" t="s">
        <v>7</v>
      </c>
      <c r="M3" s="13">
        <v>2016</v>
      </c>
      <c r="N3" s="13">
        <v>2017</v>
      </c>
      <c r="O3" s="16" t="s">
        <v>8</v>
      </c>
    </row>
    <row r="4" spans="1:16" s="17" customFormat="1" x14ac:dyDescent="0.2">
      <c r="A4" s="8"/>
      <c r="B4" s="8"/>
      <c r="C4" s="82"/>
      <c r="D4" s="74"/>
      <c r="E4" s="74"/>
      <c r="F4" s="18"/>
      <c r="G4" s="19"/>
      <c r="H4" s="19"/>
      <c r="I4" s="20"/>
      <c r="J4" s="20"/>
      <c r="K4" s="20"/>
      <c r="L4" s="21"/>
      <c r="M4" s="20"/>
      <c r="N4" s="20"/>
      <c r="O4" s="20"/>
    </row>
    <row r="5" spans="1:16" ht="18.75" x14ac:dyDescent="0.2">
      <c r="A5" s="22"/>
      <c r="B5" s="23" t="s">
        <v>9</v>
      </c>
      <c r="C5" s="83"/>
      <c r="D5" s="75"/>
      <c r="E5" s="75"/>
      <c r="F5" s="24"/>
      <c r="G5" s="19"/>
      <c r="H5" s="19"/>
      <c r="I5" s="25"/>
      <c r="J5" s="25"/>
      <c r="K5" s="25"/>
      <c r="M5" s="25"/>
      <c r="N5" s="25"/>
      <c r="O5" s="25"/>
    </row>
    <row r="6" spans="1:16" x14ac:dyDescent="0.2">
      <c r="A6" s="22"/>
      <c r="B6" s="26"/>
      <c r="C6" s="83"/>
      <c r="D6" s="75"/>
      <c r="E6" s="75"/>
      <c r="F6" s="24"/>
      <c r="G6" s="19"/>
      <c r="H6" s="19"/>
      <c r="I6" s="25"/>
      <c r="J6" s="25"/>
      <c r="K6" s="25"/>
      <c r="M6" s="25"/>
      <c r="N6" s="25"/>
      <c r="O6" s="25"/>
    </row>
    <row r="7" spans="1:16" ht="18.75" x14ac:dyDescent="0.2">
      <c r="A7" s="8"/>
      <c r="B7" s="23" t="s">
        <v>10</v>
      </c>
      <c r="C7" s="82"/>
      <c r="D7" s="74"/>
      <c r="E7" s="74"/>
      <c r="F7" s="18"/>
      <c r="G7" s="19"/>
      <c r="H7" s="19"/>
      <c r="I7" s="20"/>
      <c r="J7" s="20"/>
      <c r="K7" s="20"/>
      <c r="L7" s="21"/>
      <c r="M7" s="20"/>
      <c r="N7" s="20"/>
      <c r="O7" s="20"/>
    </row>
    <row r="8" spans="1:16" x14ac:dyDescent="0.2">
      <c r="A8" s="22"/>
      <c r="B8" s="30"/>
      <c r="C8" s="83"/>
      <c r="D8" s="88"/>
      <c r="E8" s="88"/>
      <c r="F8" s="24"/>
      <c r="G8" s="19"/>
      <c r="H8" s="25"/>
      <c r="I8" s="62"/>
      <c r="J8" s="62"/>
      <c r="K8" s="25"/>
      <c r="L8" s="25"/>
      <c r="M8" s="25"/>
      <c r="N8" s="25"/>
      <c r="O8" s="25"/>
    </row>
    <row r="9" spans="1:16" x14ac:dyDescent="0.2">
      <c r="A9" s="22"/>
      <c r="B9" s="30">
        <v>6694</v>
      </c>
      <c r="C9" s="80" t="s">
        <v>13</v>
      </c>
      <c r="D9" s="88" t="s">
        <v>165</v>
      </c>
      <c r="E9" s="88">
        <v>900504611</v>
      </c>
      <c r="F9" s="24" t="s">
        <v>12</v>
      </c>
      <c r="G9" s="19">
        <v>42156</v>
      </c>
      <c r="H9" s="25">
        <v>9664.86408999999</v>
      </c>
      <c r="I9" s="62">
        <v>14.999999948008707</v>
      </c>
      <c r="J9" s="62">
        <v>0</v>
      </c>
      <c r="K9" s="25">
        <f>SUM(H9:J9)</f>
        <v>9679.8640899479979</v>
      </c>
      <c r="L9" s="25">
        <f t="shared" ref="L9:N11" si="0">H9</f>
        <v>9664.86408999999</v>
      </c>
      <c r="M9" s="25">
        <f t="shared" si="0"/>
        <v>14.999999948008707</v>
      </c>
      <c r="N9" s="25">
        <f t="shared" si="0"/>
        <v>0</v>
      </c>
      <c r="O9" s="25">
        <f>SUM(L9:N9)</f>
        <v>9679.8640899479979</v>
      </c>
      <c r="P9" s="25"/>
    </row>
    <row r="10" spans="1:16" x14ac:dyDescent="0.2">
      <c r="A10" s="22"/>
      <c r="B10" s="30">
        <v>6694</v>
      </c>
      <c r="C10" s="80" t="s">
        <v>14</v>
      </c>
      <c r="D10" s="88" t="s">
        <v>164</v>
      </c>
      <c r="E10" s="88">
        <v>900512922</v>
      </c>
      <c r="F10" s="24" t="s">
        <v>12</v>
      </c>
      <c r="G10" s="19">
        <v>42156</v>
      </c>
      <c r="H10" s="25">
        <v>748.94909000000075</v>
      </c>
      <c r="I10" s="62">
        <v>1.0000000070943151</v>
      </c>
      <c r="J10" s="62">
        <v>0</v>
      </c>
      <c r="K10" s="25">
        <f>SUM(H10:J10)</f>
        <v>749.94909000709504</v>
      </c>
      <c r="L10" s="25">
        <f t="shared" si="0"/>
        <v>748.94909000000075</v>
      </c>
      <c r="M10" s="25">
        <f t="shared" si="0"/>
        <v>1.0000000070943151</v>
      </c>
      <c r="N10" s="25">
        <f t="shared" si="0"/>
        <v>0</v>
      </c>
      <c r="O10" s="25">
        <f>SUM(L10:N10)</f>
        <v>749.94909000709504</v>
      </c>
      <c r="P10" s="25"/>
    </row>
    <row r="11" spans="1:16" x14ac:dyDescent="0.2">
      <c r="A11" s="22"/>
      <c r="B11" s="30">
        <v>6694</v>
      </c>
      <c r="C11" s="89" t="s">
        <v>15</v>
      </c>
      <c r="D11" s="88" t="s">
        <v>166</v>
      </c>
      <c r="E11" s="88">
        <v>900512925</v>
      </c>
      <c r="F11" s="24" t="s">
        <v>12</v>
      </c>
      <c r="G11" s="19">
        <v>42156</v>
      </c>
      <c r="H11" s="25">
        <v>387.94840000000016</v>
      </c>
      <c r="I11" s="62">
        <v>1.0000000003560598</v>
      </c>
      <c r="J11" s="62">
        <v>0</v>
      </c>
      <c r="K11" s="25">
        <f>SUM(H11:J11)</f>
        <v>388.94840000035623</v>
      </c>
      <c r="L11" s="25">
        <f t="shared" si="0"/>
        <v>387.94840000000016</v>
      </c>
      <c r="M11" s="25">
        <f t="shared" si="0"/>
        <v>1.0000000003560598</v>
      </c>
      <c r="N11" s="25">
        <f t="shared" si="0"/>
        <v>0</v>
      </c>
      <c r="O11" s="25">
        <f>SUM(L11:N11)</f>
        <v>388.94840000035623</v>
      </c>
      <c r="P11" s="25"/>
    </row>
    <row r="12" spans="1:16" x14ac:dyDescent="0.2">
      <c r="A12" s="22"/>
      <c r="B12" s="31">
        <v>6694</v>
      </c>
      <c r="C12" s="84" t="s">
        <v>16</v>
      </c>
      <c r="D12" s="75"/>
      <c r="E12" s="75"/>
      <c r="F12" s="24"/>
      <c r="G12" s="19"/>
      <c r="H12" s="63">
        <f t="shared" ref="H12:O12" si="1">+SUBTOTAL(9,H9:H11)</f>
        <v>10801.761579999989</v>
      </c>
      <c r="I12" s="63">
        <f t="shared" si="1"/>
        <v>16.999999955459081</v>
      </c>
      <c r="J12" s="63">
        <f t="shared" si="1"/>
        <v>0</v>
      </c>
      <c r="K12" s="63">
        <f t="shared" si="1"/>
        <v>10818.76157995545</v>
      </c>
      <c r="L12" s="63">
        <f t="shared" si="1"/>
        <v>10801.761579999989</v>
      </c>
      <c r="M12" s="63">
        <f t="shared" si="1"/>
        <v>16.999999955459081</v>
      </c>
      <c r="N12" s="63">
        <f t="shared" si="1"/>
        <v>0</v>
      </c>
      <c r="O12" s="63">
        <f t="shared" si="1"/>
        <v>10818.76157995545</v>
      </c>
      <c r="P12" s="25"/>
    </row>
    <row r="13" spans="1:16" x14ac:dyDescent="0.2">
      <c r="A13" s="22"/>
      <c r="B13" s="31"/>
      <c r="C13" s="84"/>
      <c r="D13" s="75"/>
      <c r="E13" s="75"/>
      <c r="F13" s="24"/>
      <c r="G13" s="19"/>
      <c r="H13" s="57"/>
      <c r="I13" s="57"/>
      <c r="J13" s="57"/>
      <c r="K13" s="57"/>
      <c r="L13" s="57"/>
      <c r="M13" s="57"/>
      <c r="N13" s="57"/>
      <c r="O13" s="57"/>
      <c r="P13" s="25"/>
    </row>
    <row r="14" spans="1:16" x14ac:dyDescent="0.2">
      <c r="A14" s="22"/>
      <c r="B14" s="31">
        <v>7556</v>
      </c>
      <c r="C14" s="90" t="s">
        <v>68</v>
      </c>
      <c r="D14" s="75" t="s">
        <v>151</v>
      </c>
      <c r="E14" s="75" t="s">
        <v>186</v>
      </c>
      <c r="F14" s="24" t="s">
        <v>12</v>
      </c>
      <c r="G14" s="19">
        <v>42522</v>
      </c>
      <c r="H14" s="25">
        <v>0</v>
      </c>
      <c r="I14" s="62">
        <v>700.00000000000011</v>
      </c>
      <c r="J14" s="62">
        <v>0</v>
      </c>
      <c r="K14" s="25">
        <f>SUM(H14:J14)</f>
        <v>700.00000000000011</v>
      </c>
      <c r="L14" s="25">
        <f t="shared" ref="L14:N16" si="2">H14</f>
        <v>0</v>
      </c>
      <c r="M14" s="25">
        <f t="shared" si="2"/>
        <v>700.00000000000011</v>
      </c>
      <c r="N14" s="25">
        <f t="shared" si="2"/>
        <v>0</v>
      </c>
      <c r="O14" s="25">
        <f>SUM(L14:N14)</f>
        <v>700.00000000000011</v>
      </c>
      <c r="P14" s="25"/>
    </row>
    <row r="15" spans="1:16" s="17" customFormat="1" x14ac:dyDescent="0.2">
      <c r="A15" s="32"/>
      <c r="B15" s="27">
        <v>7691</v>
      </c>
      <c r="C15" s="83" t="s">
        <v>83</v>
      </c>
      <c r="D15" s="75" t="s">
        <v>175</v>
      </c>
      <c r="E15" s="75">
        <v>901355205</v>
      </c>
      <c r="F15" s="24" t="s">
        <v>12</v>
      </c>
      <c r="G15" s="19">
        <v>42659</v>
      </c>
      <c r="H15" s="25">
        <v>65.464920000000006</v>
      </c>
      <c r="I15" s="62">
        <v>799.99999790132313</v>
      </c>
      <c r="J15" s="62">
        <v>0</v>
      </c>
      <c r="K15" s="25">
        <f>SUM(H15:J15)</f>
        <v>865.46491790132313</v>
      </c>
      <c r="L15" s="25">
        <f t="shared" si="2"/>
        <v>65.464920000000006</v>
      </c>
      <c r="M15" s="25">
        <f t="shared" si="2"/>
        <v>799.99999790132313</v>
      </c>
      <c r="N15" s="25">
        <f t="shared" si="2"/>
        <v>0</v>
      </c>
      <c r="O15" s="25">
        <f>SUM(L15:N15)</f>
        <v>865.46491790132313</v>
      </c>
      <c r="P15" s="57"/>
    </row>
    <row r="16" spans="1:16" s="17" customFormat="1" x14ac:dyDescent="0.2">
      <c r="A16" s="32"/>
      <c r="B16" s="27">
        <v>7733</v>
      </c>
      <c r="C16" s="83" t="s">
        <v>92</v>
      </c>
      <c r="D16" s="75" t="s">
        <v>170</v>
      </c>
      <c r="E16" s="75">
        <v>901432580</v>
      </c>
      <c r="F16" s="24" t="s">
        <v>12</v>
      </c>
      <c r="G16" s="19">
        <v>42690</v>
      </c>
      <c r="H16" s="25">
        <v>24.665760000000002</v>
      </c>
      <c r="I16" s="62">
        <v>1400.00000246902</v>
      </c>
      <c r="J16" s="62">
        <v>0</v>
      </c>
      <c r="K16" s="25">
        <f>SUM(H16:J16)</f>
        <v>1424.6657624690201</v>
      </c>
      <c r="L16" s="25">
        <f t="shared" si="2"/>
        <v>24.665760000000002</v>
      </c>
      <c r="M16" s="25">
        <f t="shared" si="2"/>
        <v>1400.00000246902</v>
      </c>
      <c r="N16" s="25">
        <f t="shared" si="2"/>
        <v>0</v>
      </c>
      <c r="O16" s="25">
        <f>SUM(L16:N16)</f>
        <v>1424.6657624690201</v>
      </c>
      <c r="P16" s="57"/>
    </row>
    <row r="17" spans="1:16" s="17" customFormat="1" x14ac:dyDescent="0.2">
      <c r="A17" s="32"/>
      <c r="B17" s="27"/>
      <c r="C17" s="83"/>
      <c r="D17" s="75"/>
      <c r="E17" s="75"/>
      <c r="F17" s="24"/>
      <c r="G17" s="19"/>
      <c r="H17" s="57"/>
      <c r="I17" s="62"/>
      <c r="J17" s="62"/>
      <c r="K17" s="57"/>
      <c r="L17" s="57"/>
      <c r="M17" s="57"/>
      <c r="N17" s="57"/>
      <c r="O17" s="57"/>
      <c r="P17" s="57"/>
    </row>
    <row r="18" spans="1:16" s="17" customFormat="1" ht="13.5" thickBot="1" x14ac:dyDescent="0.25">
      <c r="A18" s="32"/>
      <c r="B18" s="34"/>
      <c r="C18" s="85" t="s">
        <v>17</v>
      </c>
      <c r="D18" s="74"/>
      <c r="E18" s="74"/>
      <c r="F18" s="18"/>
      <c r="G18" s="19"/>
      <c r="H18" s="64">
        <f t="shared" ref="H18:O18" si="3">+SUBTOTAL(9,H8:H16)</f>
        <v>10891.89225999999</v>
      </c>
      <c r="I18" s="64">
        <f t="shared" si="3"/>
        <v>2917.0000003258024</v>
      </c>
      <c r="J18" s="64">
        <f t="shared" si="3"/>
        <v>0</v>
      </c>
      <c r="K18" s="64">
        <f t="shared" si="3"/>
        <v>13808.892260325792</v>
      </c>
      <c r="L18" s="64">
        <f t="shared" si="3"/>
        <v>10891.89225999999</v>
      </c>
      <c r="M18" s="64">
        <f t="shared" si="3"/>
        <v>2917.0000003258024</v>
      </c>
      <c r="N18" s="64">
        <f t="shared" si="3"/>
        <v>0</v>
      </c>
      <c r="O18" s="64">
        <f t="shared" si="3"/>
        <v>13808.892260325792</v>
      </c>
      <c r="P18" s="57"/>
    </row>
    <row r="19" spans="1:16" s="17" customFormat="1" ht="13.5" thickTop="1" x14ac:dyDescent="0.2">
      <c r="A19" s="32"/>
      <c r="B19" s="34"/>
      <c r="C19" s="85"/>
      <c r="D19" s="74"/>
      <c r="E19" s="74"/>
      <c r="F19" s="18"/>
      <c r="G19" s="19"/>
      <c r="H19" s="65"/>
      <c r="I19" s="65"/>
      <c r="J19" s="65"/>
      <c r="K19" s="65"/>
      <c r="L19" s="65"/>
      <c r="M19" s="65"/>
      <c r="N19" s="65"/>
      <c r="O19" s="65"/>
      <c r="P19" s="57"/>
    </row>
    <row r="20" spans="1:16" s="17" customFormat="1" ht="18.75" x14ac:dyDescent="0.2">
      <c r="A20" s="32"/>
      <c r="B20" s="23" t="s">
        <v>18</v>
      </c>
      <c r="C20" s="85"/>
      <c r="D20" s="74"/>
      <c r="E20" s="74"/>
      <c r="F20" s="18"/>
      <c r="G20" s="19"/>
      <c r="H20" s="65"/>
      <c r="I20" s="65"/>
      <c r="J20" s="65"/>
      <c r="K20" s="65"/>
      <c r="L20" s="65"/>
      <c r="M20" s="65"/>
      <c r="N20" s="65"/>
      <c r="O20" s="65"/>
      <c r="P20" s="57"/>
    </row>
    <row r="21" spans="1:16" x14ac:dyDescent="0.2">
      <c r="A21" s="22"/>
      <c r="B21" s="30">
        <v>6107</v>
      </c>
      <c r="C21" s="80" t="s">
        <v>19</v>
      </c>
      <c r="D21" s="91" t="s">
        <v>123</v>
      </c>
      <c r="E21" s="91">
        <v>900290530</v>
      </c>
      <c r="F21" s="24" t="s">
        <v>12</v>
      </c>
      <c r="G21" s="19">
        <v>42156</v>
      </c>
      <c r="H21" s="25">
        <v>5046.6563700000097</v>
      </c>
      <c r="I21" s="25">
        <v>180.99999839832671</v>
      </c>
      <c r="J21" s="25">
        <v>0</v>
      </c>
      <c r="K21" s="25">
        <f>SUM(H21:J21)</f>
        <v>5227.6563683983368</v>
      </c>
      <c r="L21" s="25">
        <f t="shared" ref="L21:N25" si="4">H21</f>
        <v>5046.6563700000097</v>
      </c>
      <c r="M21" s="25">
        <f t="shared" si="4"/>
        <v>180.99999839832671</v>
      </c>
      <c r="N21" s="25">
        <f t="shared" si="4"/>
        <v>0</v>
      </c>
      <c r="O21" s="25">
        <f>SUM(L21:N21)</f>
        <v>5227.6563683983368</v>
      </c>
      <c r="P21" s="25"/>
    </row>
    <row r="22" spans="1:16" x14ac:dyDescent="0.2">
      <c r="A22" s="22"/>
      <c r="B22" s="30">
        <v>6824</v>
      </c>
      <c r="C22" s="80" t="s">
        <v>177</v>
      </c>
      <c r="D22" s="91" t="s">
        <v>125</v>
      </c>
      <c r="E22" s="91">
        <v>900522611</v>
      </c>
      <c r="F22" s="24" t="s">
        <v>12</v>
      </c>
      <c r="G22" s="116">
        <v>43070</v>
      </c>
      <c r="H22" s="25">
        <v>7824.1375896999998</v>
      </c>
      <c r="I22" s="25">
        <v>555.83545874240701</v>
      </c>
      <c r="J22" s="25">
        <v>554.99999872302408</v>
      </c>
      <c r="K22" s="25">
        <f>SUM(H22:J22)</f>
        <v>8934.9730471654311</v>
      </c>
      <c r="L22" s="25">
        <f t="shared" si="4"/>
        <v>7824.1375896999998</v>
      </c>
      <c r="M22" s="25">
        <f t="shared" si="4"/>
        <v>555.83545874240701</v>
      </c>
      <c r="N22" s="25">
        <f t="shared" si="4"/>
        <v>554.99999872302408</v>
      </c>
      <c r="O22" s="25">
        <f>SUM(L22:N22)</f>
        <v>8934.9730471654311</v>
      </c>
      <c r="P22" s="25">
        <v>592000</v>
      </c>
    </row>
    <row r="23" spans="1:16" x14ac:dyDescent="0.2">
      <c r="A23" s="22"/>
      <c r="B23" s="30">
        <v>6670</v>
      </c>
      <c r="C23" s="80" t="s">
        <v>178</v>
      </c>
      <c r="D23" s="91" t="s">
        <v>126</v>
      </c>
      <c r="E23" s="91">
        <v>800440341</v>
      </c>
      <c r="F23" s="24" t="s">
        <v>12</v>
      </c>
      <c r="G23" s="19">
        <v>42767</v>
      </c>
      <c r="H23" s="25">
        <v>663.43393259999993</v>
      </c>
      <c r="I23" s="25">
        <v>551.78537541531989</v>
      </c>
      <c r="J23" s="25">
        <v>123.29954863302578</v>
      </c>
      <c r="K23" s="25">
        <f>SUM(H23:J23)</f>
        <v>1338.5188566483455</v>
      </c>
      <c r="L23" s="25">
        <f t="shared" si="4"/>
        <v>663.43393259999993</v>
      </c>
      <c r="M23" s="25">
        <f t="shared" si="4"/>
        <v>551.78537541531989</v>
      </c>
      <c r="N23" s="25">
        <f t="shared" si="4"/>
        <v>123.29954863302578</v>
      </c>
      <c r="O23" s="25">
        <f>SUM(L23:N23)</f>
        <v>1338.5188566483455</v>
      </c>
      <c r="P23" s="25"/>
    </row>
    <row r="24" spans="1:16" x14ac:dyDescent="0.2">
      <c r="A24" s="22"/>
      <c r="B24" s="30">
        <v>6263</v>
      </c>
      <c r="C24" s="80" t="s">
        <v>184</v>
      </c>
      <c r="D24" s="91" t="s">
        <v>127</v>
      </c>
      <c r="E24" s="91">
        <v>900312889</v>
      </c>
      <c r="F24" s="24" t="s">
        <v>12</v>
      </c>
      <c r="G24" s="19">
        <v>42705</v>
      </c>
      <c r="H24" s="25">
        <v>7222.2246063000093</v>
      </c>
      <c r="I24" s="25">
        <v>2440.3200423636508</v>
      </c>
      <c r="J24" s="25">
        <v>0</v>
      </c>
      <c r="K24" s="25">
        <f>SUM(H24:J24)</f>
        <v>9662.5446486636611</v>
      </c>
      <c r="L24" s="25">
        <f t="shared" si="4"/>
        <v>7222.2246063000093</v>
      </c>
      <c r="M24" s="25">
        <f t="shared" si="4"/>
        <v>2440.3200423636508</v>
      </c>
      <c r="N24" s="25">
        <f t="shared" si="4"/>
        <v>0</v>
      </c>
      <c r="O24" s="25">
        <f>SUM(L24:N24)</f>
        <v>9662.5446486636611</v>
      </c>
      <c r="P24" s="25"/>
    </row>
    <row r="25" spans="1:16" x14ac:dyDescent="0.2">
      <c r="A25" s="22"/>
      <c r="B25" s="30">
        <v>7113</v>
      </c>
      <c r="C25" s="80" t="s">
        <v>185</v>
      </c>
      <c r="D25" s="91" t="s">
        <v>128</v>
      </c>
      <c r="E25" s="91">
        <v>901241164</v>
      </c>
      <c r="F25" s="24" t="s">
        <v>12</v>
      </c>
      <c r="G25" s="19">
        <v>43070</v>
      </c>
      <c r="H25" s="25">
        <v>352.40519999999975</v>
      </c>
      <c r="I25" s="25">
        <v>3500.0000150604542</v>
      </c>
      <c r="J25" s="25">
        <v>1999.9999918848155</v>
      </c>
      <c r="K25" s="25">
        <f>SUM(H25:J25)</f>
        <v>5852.4052069452691</v>
      </c>
      <c r="L25" s="25">
        <f t="shared" si="4"/>
        <v>352.40519999999975</v>
      </c>
      <c r="M25" s="25">
        <f t="shared" si="4"/>
        <v>3500.0000150604542</v>
      </c>
      <c r="N25" s="25">
        <f t="shared" si="4"/>
        <v>1999.9999918848155</v>
      </c>
      <c r="O25" s="25">
        <f>SUM(L25:N25)</f>
        <v>5852.4052069452691</v>
      </c>
      <c r="P25" s="25">
        <v>600000</v>
      </c>
    </row>
    <row r="26" spans="1:16" s="17" customFormat="1" ht="13.5" thickBot="1" x14ac:dyDescent="0.25">
      <c r="A26" s="32"/>
      <c r="B26" s="31"/>
      <c r="C26" s="84" t="s">
        <v>20</v>
      </c>
      <c r="D26" s="74"/>
      <c r="E26" s="74"/>
      <c r="F26" s="18"/>
      <c r="G26" s="19"/>
      <c r="H26" s="66">
        <f>+SUBTOTAL(9,H21:H25)</f>
        <v>21108.857698600019</v>
      </c>
      <c r="I26" s="66">
        <f t="shared" ref="I26:O26" si="5">+SUBTOTAL(9,I21:I25)</f>
        <v>7228.9408899801583</v>
      </c>
      <c r="J26" s="66">
        <f t="shared" si="5"/>
        <v>2678.2995392408652</v>
      </c>
      <c r="K26" s="66">
        <f t="shared" si="5"/>
        <v>31016.098127821042</v>
      </c>
      <c r="L26" s="66">
        <f t="shared" si="5"/>
        <v>21108.857698600019</v>
      </c>
      <c r="M26" s="66">
        <f t="shared" si="5"/>
        <v>7228.9408899801583</v>
      </c>
      <c r="N26" s="66">
        <f t="shared" si="5"/>
        <v>2678.2995392408652</v>
      </c>
      <c r="O26" s="66">
        <f t="shared" si="5"/>
        <v>31016.098127821042</v>
      </c>
      <c r="P26" s="57"/>
    </row>
    <row r="27" spans="1:16" s="17" customFormat="1" ht="13.5" thickTop="1" x14ac:dyDescent="0.2">
      <c r="A27" s="32"/>
      <c r="B27" s="34"/>
      <c r="C27" s="85"/>
      <c r="D27" s="74"/>
      <c r="E27" s="74"/>
      <c r="F27" s="18"/>
      <c r="G27" s="19"/>
      <c r="H27" s="65"/>
      <c r="I27" s="65"/>
      <c r="J27" s="65"/>
      <c r="K27" s="65"/>
      <c r="L27" s="65"/>
      <c r="M27" s="65"/>
      <c r="N27" s="65"/>
      <c r="O27" s="65"/>
      <c r="P27" s="57"/>
    </row>
    <row r="28" spans="1:16" ht="18.75" x14ac:dyDescent="0.2">
      <c r="A28" s="22"/>
      <c r="B28" s="23" t="s">
        <v>21</v>
      </c>
      <c r="C28" s="80"/>
      <c r="D28" s="75"/>
      <c r="E28" s="75"/>
      <c r="F28" s="24"/>
      <c r="G28" s="19"/>
      <c r="H28" s="67"/>
      <c r="I28" s="65"/>
      <c r="J28" s="65"/>
      <c r="K28" s="65"/>
      <c r="L28" s="65"/>
      <c r="M28" s="65"/>
      <c r="N28" s="65"/>
      <c r="O28" s="65"/>
      <c r="P28" s="25"/>
    </row>
    <row r="29" spans="1:16" ht="12.75" customHeight="1" x14ac:dyDescent="0.2">
      <c r="A29" s="22"/>
      <c r="B29" s="101" t="s">
        <v>147</v>
      </c>
      <c r="C29" s="80" t="s">
        <v>187</v>
      </c>
      <c r="D29" s="75" t="s">
        <v>145</v>
      </c>
      <c r="E29" s="75">
        <v>901110214</v>
      </c>
      <c r="F29" s="24" t="s">
        <v>12</v>
      </c>
      <c r="G29" s="19">
        <v>42795</v>
      </c>
      <c r="H29" s="68">
        <v>387.89334000000014</v>
      </c>
      <c r="I29" s="68">
        <v>174.45600104730127</v>
      </c>
      <c r="J29" s="68">
        <v>227.42300072664315</v>
      </c>
      <c r="K29" s="69">
        <f>SUM(H29:J29)</f>
        <v>789.77234177394462</v>
      </c>
      <c r="L29" s="69">
        <f t="shared" ref="L29:N30" si="6">H29</f>
        <v>387.89334000000014</v>
      </c>
      <c r="M29" s="69">
        <f t="shared" si="6"/>
        <v>174.45600104730127</v>
      </c>
      <c r="N29" s="69">
        <f t="shared" si="6"/>
        <v>227.42300072664315</v>
      </c>
      <c r="O29" s="69">
        <f>SUM(L29:N29)</f>
        <v>789.77234177394462</v>
      </c>
      <c r="P29" s="25"/>
    </row>
    <row r="30" spans="1:16" ht="12.75" customHeight="1" x14ac:dyDescent="0.2">
      <c r="A30" s="22"/>
      <c r="B30" s="39" t="s">
        <v>147</v>
      </c>
      <c r="C30" s="80" t="s">
        <v>188</v>
      </c>
      <c r="D30" s="75" t="s">
        <v>146</v>
      </c>
      <c r="E30" s="75">
        <v>901110215</v>
      </c>
      <c r="F30" s="24" t="s">
        <v>12</v>
      </c>
      <c r="G30" s="19">
        <v>42795</v>
      </c>
      <c r="H30" s="110">
        <v>399.7588800000002</v>
      </c>
      <c r="I30" s="110">
        <v>174.45599940159212</v>
      </c>
      <c r="J30" s="110">
        <v>227.42299938298709</v>
      </c>
      <c r="K30" s="70">
        <f>SUM(H30:J30)</f>
        <v>801.63787878457936</v>
      </c>
      <c r="L30" s="70">
        <f t="shared" si="6"/>
        <v>399.7588800000002</v>
      </c>
      <c r="M30" s="70">
        <f t="shared" si="6"/>
        <v>174.45599940159212</v>
      </c>
      <c r="N30" s="70">
        <f t="shared" si="6"/>
        <v>227.42299938298709</v>
      </c>
      <c r="O30" s="70">
        <f>SUM(L30:N30)</f>
        <v>801.63787878457936</v>
      </c>
      <c r="P30" s="25"/>
    </row>
    <row r="31" spans="1:16" s="17" customFormat="1" ht="12.75" customHeight="1" x14ac:dyDescent="0.2">
      <c r="A31" s="32"/>
      <c r="B31" s="102" t="s">
        <v>147</v>
      </c>
      <c r="C31" s="84" t="s">
        <v>189</v>
      </c>
      <c r="D31" s="74"/>
      <c r="E31" s="74"/>
      <c r="F31" s="18"/>
      <c r="G31" s="19"/>
      <c r="H31" s="67">
        <f>+SUBTOTAL(9,H29:H30)</f>
        <v>787.6522200000004</v>
      </c>
      <c r="I31" s="67">
        <f t="shared" ref="I31:O31" si="7">+SUBTOTAL(9,I29:I30)</f>
        <v>348.91200044889342</v>
      </c>
      <c r="J31" s="67">
        <f t="shared" si="7"/>
        <v>454.84600010963027</v>
      </c>
      <c r="K31" s="67">
        <f t="shared" si="7"/>
        <v>1591.4102205585241</v>
      </c>
      <c r="L31" s="67">
        <f t="shared" si="7"/>
        <v>787.6522200000004</v>
      </c>
      <c r="M31" s="67">
        <f t="shared" si="7"/>
        <v>348.91200044889342</v>
      </c>
      <c r="N31" s="67">
        <f t="shared" si="7"/>
        <v>454.84600010963027</v>
      </c>
      <c r="O31" s="67">
        <f t="shared" si="7"/>
        <v>1591.4102205585241</v>
      </c>
      <c r="P31" s="57"/>
    </row>
    <row r="32" spans="1:16" s="17" customFormat="1" ht="12.75" customHeight="1" x14ac:dyDescent="0.2">
      <c r="A32" s="32"/>
      <c r="B32" s="42"/>
      <c r="C32" s="84"/>
      <c r="D32" s="74"/>
      <c r="E32" s="74"/>
      <c r="F32" s="18"/>
      <c r="G32" s="19"/>
      <c r="H32" s="67"/>
      <c r="I32" s="67"/>
      <c r="J32" s="67"/>
      <c r="K32" s="67"/>
      <c r="L32" s="67"/>
      <c r="M32" s="67"/>
      <c r="N32" s="67"/>
      <c r="O32" s="67"/>
      <c r="P32" s="57"/>
    </row>
    <row r="33" spans="1:16" ht="12.75" customHeight="1" x14ac:dyDescent="0.2">
      <c r="A33" s="22"/>
      <c r="B33" s="42">
        <v>7518</v>
      </c>
      <c r="C33" s="80" t="s">
        <v>190</v>
      </c>
      <c r="D33" s="75" t="s">
        <v>148</v>
      </c>
      <c r="E33" s="75">
        <v>901007168</v>
      </c>
      <c r="F33" s="24" t="s">
        <v>12</v>
      </c>
      <c r="G33" s="19">
        <v>43070</v>
      </c>
      <c r="H33" s="68">
        <v>1330.626248</v>
      </c>
      <c r="I33" s="68">
        <v>1379.999996865851</v>
      </c>
      <c r="J33" s="68">
        <v>1619.9999906721384</v>
      </c>
      <c r="K33" s="69">
        <f>SUM(H33:J33)</f>
        <v>4330.6262355379895</v>
      </c>
      <c r="L33" s="69">
        <f>H33</f>
        <v>1330.626248</v>
      </c>
      <c r="M33" s="69">
        <f>I33</f>
        <v>1379.999996865851</v>
      </c>
      <c r="N33" s="69">
        <f>J33</f>
        <v>1619.9999906721384</v>
      </c>
      <c r="O33" s="69">
        <f>SUM(L33:N33)</f>
        <v>4330.6262355379895</v>
      </c>
      <c r="P33" s="25">
        <v>2325409.6</v>
      </c>
    </row>
    <row r="34" spans="1:16" ht="12.75" customHeight="1" x14ac:dyDescent="0.2">
      <c r="A34" s="22"/>
      <c r="B34" s="39"/>
      <c r="C34" s="80"/>
      <c r="D34" s="75"/>
      <c r="E34" s="75"/>
      <c r="F34" s="24"/>
      <c r="G34" s="19"/>
      <c r="H34" s="68"/>
      <c r="I34" s="68"/>
      <c r="J34" s="68"/>
      <c r="K34" s="68"/>
      <c r="L34" s="68"/>
      <c r="M34" s="68"/>
      <c r="N34" s="68"/>
      <c r="O34" s="68"/>
      <c r="P34" s="25"/>
    </row>
    <row r="35" spans="1:16" ht="12.75" customHeight="1" x14ac:dyDescent="0.2">
      <c r="A35" s="22"/>
      <c r="B35" s="39"/>
      <c r="C35" s="84"/>
      <c r="D35" s="75"/>
      <c r="E35" s="75"/>
      <c r="F35" s="24"/>
      <c r="G35" s="19"/>
      <c r="H35" s="68"/>
      <c r="I35" s="69"/>
      <c r="J35" s="69"/>
      <c r="K35" s="69"/>
      <c r="L35" s="69"/>
      <c r="M35" s="69"/>
      <c r="N35" s="69"/>
      <c r="O35" s="69"/>
      <c r="P35" s="25"/>
    </row>
    <row r="36" spans="1:16" ht="13.9" customHeight="1" x14ac:dyDescent="0.2">
      <c r="A36" s="22"/>
      <c r="B36" s="30">
        <v>4956</v>
      </c>
      <c r="C36" s="83" t="s">
        <v>195</v>
      </c>
      <c r="D36" s="109" t="s">
        <v>136</v>
      </c>
      <c r="E36" s="105" t="s">
        <v>191</v>
      </c>
      <c r="F36" s="24" t="s">
        <v>12</v>
      </c>
      <c r="G36" s="19">
        <v>42156</v>
      </c>
      <c r="H36" s="112">
        <v>0</v>
      </c>
      <c r="I36" s="25">
        <v>890.00000206845175</v>
      </c>
      <c r="J36" s="62">
        <v>1999.9999543522422</v>
      </c>
      <c r="K36" s="25">
        <f>SUM(H36:J36)</f>
        <v>2889.9999564206937</v>
      </c>
      <c r="L36" s="25">
        <f t="shared" ref="L36:N39" si="8">H36</f>
        <v>0</v>
      </c>
      <c r="M36" s="25">
        <f t="shared" si="8"/>
        <v>890.00000206845175</v>
      </c>
      <c r="N36" s="25">
        <f t="shared" si="8"/>
        <v>1999.9999543522422</v>
      </c>
      <c r="O36" s="25">
        <f>SUM(L36:N36)</f>
        <v>2889.9999564206937</v>
      </c>
      <c r="P36" s="25"/>
    </row>
    <row r="37" spans="1:16" ht="13.9" customHeight="1" x14ac:dyDescent="0.2">
      <c r="A37" s="22"/>
      <c r="B37" s="30">
        <v>4956</v>
      </c>
      <c r="C37" s="83" t="s">
        <v>196</v>
      </c>
      <c r="D37" s="109" t="s">
        <v>137</v>
      </c>
      <c r="E37" s="105" t="s">
        <v>192</v>
      </c>
      <c r="F37" s="24" t="s">
        <v>12</v>
      </c>
      <c r="G37" s="19">
        <v>42156</v>
      </c>
      <c r="H37" s="112">
        <v>0</v>
      </c>
      <c r="I37" s="25">
        <v>49.999999436713907</v>
      </c>
      <c r="J37" s="62">
        <v>0</v>
      </c>
      <c r="K37" s="25">
        <f>SUM(H37:J37)</f>
        <v>49.999999436713907</v>
      </c>
      <c r="L37" s="25">
        <f t="shared" si="8"/>
        <v>0</v>
      </c>
      <c r="M37" s="25">
        <f t="shared" si="8"/>
        <v>49.999999436713907</v>
      </c>
      <c r="N37" s="25">
        <f t="shared" si="8"/>
        <v>0</v>
      </c>
      <c r="O37" s="25">
        <f>SUM(L37:N37)</f>
        <v>49.999999436713907</v>
      </c>
      <c r="P37" s="25"/>
    </row>
    <row r="38" spans="1:16" ht="13.9" customHeight="1" x14ac:dyDescent="0.2">
      <c r="A38" s="22"/>
      <c r="B38" s="30">
        <v>4956</v>
      </c>
      <c r="C38" s="83" t="s">
        <v>197</v>
      </c>
      <c r="D38" s="109" t="s">
        <v>138</v>
      </c>
      <c r="E38" s="105" t="s">
        <v>193</v>
      </c>
      <c r="F38" s="24" t="s">
        <v>12</v>
      </c>
      <c r="G38" s="19">
        <v>42156</v>
      </c>
      <c r="H38" s="112">
        <v>0</v>
      </c>
      <c r="I38" s="25">
        <v>10.000000061167299</v>
      </c>
      <c r="J38" s="62">
        <v>0</v>
      </c>
      <c r="K38" s="25">
        <f>SUM(H38:J38)</f>
        <v>10.000000061167299</v>
      </c>
      <c r="L38" s="25">
        <f t="shared" si="8"/>
        <v>0</v>
      </c>
      <c r="M38" s="25">
        <f t="shared" si="8"/>
        <v>10.000000061167299</v>
      </c>
      <c r="N38" s="25">
        <f t="shared" si="8"/>
        <v>0</v>
      </c>
      <c r="O38" s="25">
        <f>SUM(L38:N38)</f>
        <v>10.000000061167299</v>
      </c>
      <c r="P38" s="25"/>
    </row>
    <row r="39" spans="1:16" ht="13.9" customHeight="1" x14ac:dyDescent="0.2">
      <c r="A39" s="22"/>
      <c r="B39" s="30">
        <v>4956</v>
      </c>
      <c r="C39" s="83" t="s">
        <v>198</v>
      </c>
      <c r="D39" s="109" t="s">
        <v>139</v>
      </c>
      <c r="E39" s="105" t="s">
        <v>194</v>
      </c>
      <c r="F39" s="24" t="s">
        <v>12</v>
      </c>
      <c r="G39" s="19">
        <v>42339</v>
      </c>
      <c r="H39" s="113">
        <v>0</v>
      </c>
      <c r="I39" s="47">
        <v>150.00000077397192</v>
      </c>
      <c r="J39" s="114">
        <v>0</v>
      </c>
      <c r="K39" s="47">
        <f>SUM(H39:J39)</f>
        <v>150.00000077397192</v>
      </c>
      <c r="L39" s="47">
        <f t="shared" si="8"/>
        <v>0</v>
      </c>
      <c r="M39" s="47">
        <f t="shared" si="8"/>
        <v>150.00000077397192</v>
      </c>
      <c r="N39" s="47">
        <f t="shared" si="8"/>
        <v>0</v>
      </c>
      <c r="O39" s="47">
        <f>SUM(L39:N39)</f>
        <v>150.00000077397192</v>
      </c>
      <c r="P39" s="25"/>
    </row>
    <row r="40" spans="1:16" ht="13.9" customHeight="1" x14ac:dyDescent="0.2">
      <c r="A40" s="22"/>
      <c r="B40" s="31">
        <v>4956</v>
      </c>
      <c r="C40" s="86" t="s">
        <v>140</v>
      </c>
      <c r="D40" s="105"/>
      <c r="E40" s="105"/>
      <c r="F40" s="24"/>
      <c r="G40" s="19"/>
      <c r="H40" s="25">
        <f>SUBTOTAL(9,H36:H39)</f>
        <v>0</v>
      </c>
      <c r="I40" s="25">
        <f t="shared" ref="I40:O40" si="9">SUBTOTAL(9,I36:I39)</f>
        <v>1100.0000023403049</v>
      </c>
      <c r="J40" s="25">
        <f t="shared" si="9"/>
        <v>1999.9999543522422</v>
      </c>
      <c r="K40" s="25">
        <f t="shared" si="9"/>
        <v>3099.9999566925467</v>
      </c>
      <c r="L40" s="25">
        <f t="shared" si="9"/>
        <v>0</v>
      </c>
      <c r="M40" s="25">
        <f t="shared" si="9"/>
        <v>1100.0000023403049</v>
      </c>
      <c r="N40" s="25">
        <f t="shared" si="9"/>
        <v>1999.9999543522422</v>
      </c>
      <c r="O40" s="25">
        <f t="shared" si="9"/>
        <v>3099.9999566925467</v>
      </c>
      <c r="P40" s="25"/>
    </row>
    <row r="41" spans="1:16" x14ac:dyDescent="0.2">
      <c r="A41" s="22"/>
      <c r="B41" s="30"/>
      <c r="C41" s="80"/>
      <c r="D41" s="75"/>
      <c r="E41" s="75"/>
      <c r="F41" s="24"/>
      <c r="G41" s="19"/>
      <c r="H41" s="25"/>
      <c r="I41" s="25"/>
      <c r="J41" s="25"/>
      <c r="K41" s="25"/>
      <c r="L41" s="25"/>
      <c r="M41" s="25"/>
      <c r="N41" s="25"/>
      <c r="O41" s="25"/>
      <c r="P41" s="25"/>
    </row>
    <row r="42" spans="1:16" x14ac:dyDescent="0.2">
      <c r="A42" s="22"/>
      <c r="B42" s="30">
        <v>6154</v>
      </c>
      <c r="C42" s="80" t="s">
        <v>23</v>
      </c>
      <c r="D42" s="103" t="s">
        <v>149</v>
      </c>
      <c r="E42" s="104">
        <v>800062630</v>
      </c>
      <c r="F42" s="24" t="s">
        <v>12</v>
      </c>
      <c r="G42" s="59">
        <v>42644</v>
      </c>
      <c r="H42" s="25">
        <v>415.35333999999966</v>
      </c>
      <c r="I42" s="62">
        <v>650.00000203108107</v>
      </c>
      <c r="J42" s="25">
        <v>0</v>
      </c>
      <c r="K42" s="25">
        <f t="shared" ref="K42:K91" si="10">SUM(H42:J42)</f>
        <v>1065.3533420310807</v>
      </c>
      <c r="L42" s="25">
        <f t="shared" ref="L42:N43" si="11">H42</f>
        <v>415.35333999999966</v>
      </c>
      <c r="M42" s="25">
        <f t="shared" si="11"/>
        <v>650.00000203108107</v>
      </c>
      <c r="N42" s="25">
        <f t="shared" si="11"/>
        <v>0</v>
      </c>
      <c r="O42" s="25">
        <f>SUM(L42:N42)</f>
        <v>1065.3533420310807</v>
      </c>
      <c r="P42" s="25"/>
    </row>
    <row r="43" spans="1:16" x14ac:dyDescent="0.2">
      <c r="A43" s="22"/>
      <c r="B43" s="30">
        <v>6154</v>
      </c>
      <c r="C43" s="80" t="s">
        <v>24</v>
      </c>
      <c r="D43" s="88" t="s">
        <v>150</v>
      </c>
      <c r="E43" s="88">
        <v>800062682</v>
      </c>
      <c r="F43" s="24" t="s">
        <v>12</v>
      </c>
      <c r="G43" s="59">
        <v>42156</v>
      </c>
      <c r="H43" s="47">
        <v>568.12752</v>
      </c>
      <c r="I43" s="114">
        <v>50.000000210888174</v>
      </c>
      <c r="J43" s="47">
        <v>0</v>
      </c>
      <c r="K43" s="47">
        <f t="shared" si="10"/>
        <v>618.12752021088818</v>
      </c>
      <c r="L43" s="47">
        <f t="shared" si="11"/>
        <v>568.12752</v>
      </c>
      <c r="M43" s="47">
        <f t="shared" si="11"/>
        <v>50.000000210888174</v>
      </c>
      <c r="N43" s="47">
        <f t="shared" si="11"/>
        <v>0</v>
      </c>
      <c r="O43" s="47">
        <f>SUM(L43:N43)</f>
        <v>618.12752021088818</v>
      </c>
      <c r="P43" s="25"/>
    </row>
    <row r="44" spans="1:16" s="17" customFormat="1" x14ac:dyDescent="0.2">
      <c r="A44" s="32"/>
      <c r="B44" s="31">
        <v>6154</v>
      </c>
      <c r="C44" s="78" t="s">
        <v>25</v>
      </c>
      <c r="D44" s="74"/>
      <c r="E44" s="74"/>
      <c r="F44" s="18"/>
      <c r="G44" s="19"/>
      <c r="H44" s="57">
        <f t="shared" ref="H44:O44" si="12">+SUBTOTAL(9,H42:H43)</f>
        <v>983.48085999999967</v>
      </c>
      <c r="I44" s="57">
        <f t="shared" si="12"/>
        <v>700.00000224196924</v>
      </c>
      <c r="J44" s="57">
        <f t="shared" si="12"/>
        <v>0</v>
      </c>
      <c r="K44" s="57">
        <f t="shared" si="12"/>
        <v>1683.4808622419689</v>
      </c>
      <c r="L44" s="57">
        <f t="shared" si="12"/>
        <v>983.48085999999967</v>
      </c>
      <c r="M44" s="57">
        <f t="shared" si="12"/>
        <v>700.00000224196924</v>
      </c>
      <c r="N44" s="57">
        <f t="shared" si="12"/>
        <v>0</v>
      </c>
      <c r="O44" s="57">
        <f t="shared" si="12"/>
        <v>1683.4808622419689</v>
      </c>
      <c r="P44" s="57"/>
    </row>
    <row r="45" spans="1:16" x14ac:dyDescent="0.2">
      <c r="A45" s="22"/>
      <c r="B45" s="30"/>
      <c r="C45" s="79"/>
      <c r="D45" s="75"/>
      <c r="E45" s="75"/>
      <c r="F45" s="24"/>
      <c r="G45" s="19"/>
      <c r="H45" s="25"/>
      <c r="I45" s="25"/>
      <c r="J45" s="25"/>
      <c r="K45" s="25"/>
      <c r="L45" s="25"/>
      <c r="M45" s="25"/>
      <c r="N45" s="25"/>
      <c r="O45" s="25"/>
      <c r="P45" s="25"/>
    </row>
    <row r="46" spans="1:16" x14ac:dyDescent="0.2">
      <c r="A46" s="22"/>
      <c r="B46" s="30">
        <v>6415</v>
      </c>
      <c r="C46" s="79" t="s">
        <v>26</v>
      </c>
      <c r="D46" s="88" t="s">
        <v>130</v>
      </c>
      <c r="E46" s="88">
        <v>900512642</v>
      </c>
      <c r="F46" s="24" t="s">
        <v>12</v>
      </c>
      <c r="G46" s="19">
        <v>42156</v>
      </c>
      <c r="H46" s="25">
        <v>0</v>
      </c>
      <c r="I46" s="62">
        <v>18.36900006577844</v>
      </c>
      <c r="J46" s="62">
        <v>0</v>
      </c>
      <c r="K46" s="25">
        <f t="shared" si="10"/>
        <v>18.36900006577844</v>
      </c>
      <c r="L46" s="25">
        <f t="shared" ref="L46:N51" si="13">H46</f>
        <v>0</v>
      </c>
      <c r="M46" s="25">
        <f t="shared" si="13"/>
        <v>18.36900006577844</v>
      </c>
      <c r="N46" s="25">
        <f t="shared" si="13"/>
        <v>0</v>
      </c>
      <c r="O46" s="25">
        <f t="shared" ref="O46:O51" si="14">SUM(L46:N46)</f>
        <v>18.36900006577844</v>
      </c>
      <c r="P46" s="25"/>
    </row>
    <row r="47" spans="1:16" x14ac:dyDescent="0.2">
      <c r="A47" s="22"/>
      <c r="B47" s="30">
        <v>6415</v>
      </c>
      <c r="C47" s="79" t="s">
        <v>27</v>
      </c>
      <c r="D47" s="88" t="s">
        <v>133</v>
      </c>
      <c r="E47" s="88">
        <v>900512643</v>
      </c>
      <c r="F47" s="24" t="s">
        <v>12</v>
      </c>
      <c r="G47" s="19">
        <v>42248</v>
      </c>
      <c r="H47" s="25">
        <v>0</v>
      </c>
      <c r="I47" s="62">
        <v>155.2300002746374</v>
      </c>
      <c r="J47" s="62">
        <v>0</v>
      </c>
      <c r="K47" s="25">
        <f t="shared" si="10"/>
        <v>155.2300002746374</v>
      </c>
      <c r="L47" s="25">
        <f t="shared" si="13"/>
        <v>0</v>
      </c>
      <c r="M47" s="25">
        <f t="shared" si="13"/>
        <v>155.2300002746374</v>
      </c>
      <c r="N47" s="25">
        <f t="shared" si="13"/>
        <v>0</v>
      </c>
      <c r="O47" s="25">
        <f t="shared" si="14"/>
        <v>155.2300002746374</v>
      </c>
      <c r="P47" s="25">
        <v>0</v>
      </c>
    </row>
    <row r="48" spans="1:16" x14ac:dyDescent="0.2">
      <c r="A48" s="22"/>
      <c r="B48" s="30">
        <v>6415</v>
      </c>
      <c r="C48" s="79" t="s">
        <v>28</v>
      </c>
      <c r="D48" s="88" t="s">
        <v>131</v>
      </c>
      <c r="E48" s="88">
        <v>900566042</v>
      </c>
      <c r="F48" s="24" t="s">
        <v>12</v>
      </c>
      <c r="G48" s="19">
        <v>42156</v>
      </c>
      <c r="H48" s="25">
        <v>432.76767000000012</v>
      </c>
      <c r="I48" s="62">
        <v>13.223000060404301</v>
      </c>
      <c r="J48" s="62">
        <v>0</v>
      </c>
      <c r="K48" s="25">
        <f t="shared" si="10"/>
        <v>445.9906700604044</v>
      </c>
      <c r="L48" s="25">
        <f t="shared" si="13"/>
        <v>432.76767000000012</v>
      </c>
      <c r="M48" s="25">
        <f t="shared" si="13"/>
        <v>13.223000060404301</v>
      </c>
      <c r="N48" s="25">
        <f t="shared" si="13"/>
        <v>0</v>
      </c>
      <c r="O48" s="25">
        <f t="shared" si="14"/>
        <v>445.9906700604044</v>
      </c>
      <c r="P48" s="25">
        <v>5000</v>
      </c>
    </row>
    <row r="49" spans="1:16" x14ac:dyDescent="0.2">
      <c r="A49" s="22"/>
      <c r="B49" s="30">
        <v>6415</v>
      </c>
      <c r="C49" s="89" t="s">
        <v>29</v>
      </c>
      <c r="D49" s="88" t="s">
        <v>132</v>
      </c>
      <c r="E49" s="88">
        <v>900566043</v>
      </c>
      <c r="F49" s="24" t="s">
        <v>12</v>
      </c>
      <c r="G49" s="19">
        <v>42156</v>
      </c>
      <c r="H49" s="25">
        <v>327.48952999999983</v>
      </c>
      <c r="I49" s="62">
        <v>11.800000001668078</v>
      </c>
      <c r="J49" s="62">
        <v>0</v>
      </c>
      <c r="K49" s="25">
        <f t="shared" si="10"/>
        <v>339.28953000166791</v>
      </c>
      <c r="L49" s="25">
        <f t="shared" si="13"/>
        <v>327.48952999999983</v>
      </c>
      <c r="M49" s="25">
        <f t="shared" si="13"/>
        <v>11.800000001668078</v>
      </c>
      <c r="N49" s="25">
        <f t="shared" si="13"/>
        <v>0</v>
      </c>
      <c r="O49" s="25">
        <f t="shared" si="14"/>
        <v>339.28953000166791</v>
      </c>
      <c r="P49" s="25">
        <v>5000</v>
      </c>
    </row>
    <row r="50" spans="1:16" x14ac:dyDescent="0.2">
      <c r="A50" s="22"/>
      <c r="B50" s="30">
        <v>6415</v>
      </c>
      <c r="C50" s="89" t="s">
        <v>199</v>
      </c>
      <c r="D50" s="88" t="s">
        <v>134</v>
      </c>
      <c r="E50" s="88">
        <v>900512641</v>
      </c>
      <c r="F50" s="24" t="s">
        <v>12</v>
      </c>
      <c r="G50" s="19">
        <v>42156</v>
      </c>
      <c r="H50" s="25">
        <v>0</v>
      </c>
      <c r="I50" s="62">
        <v>19.377999558718084</v>
      </c>
      <c r="J50" s="62">
        <v>0</v>
      </c>
      <c r="K50" s="25">
        <f t="shared" si="10"/>
        <v>19.377999558718084</v>
      </c>
      <c r="L50" s="25">
        <f t="shared" si="13"/>
        <v>0</v>
      </c>
      <c r="M50" s="25">
        <f t="shared" si="13"/>
        <v>19.377999558718084</v>
      </c>
      <c r="N50" s="25">
        <f t="shared" si="13"/>
        <v>0</v>
      </c>
      <c r="O50" s="25">
        <f t="shared" si="14"/>
        <v>19.377999558718084</v>
      </c>
      <c r="P50" s="25">
        <v>0</v>
      </c>
    </row>
    <row r="51" spans="1:16" x14ac:dyDescent="0.2">
      <c r="A51" s="22"/>
      <c r="B51" s="30">
        <v>6415</v>
      </c>
      <c r="C51" s="89" t="s">
        <v>200</v>
      </c>
      <c r="D51" s="88" t="s">
        <v>135</v>
      </c>
      <c r="E51" s="88">
        <v>900603771</v>
      </c>
      <c r="F51" s="24" t="s">
        <v>12</v>
      </c>
      <c r="G51" s="19">
        <v>42248</v>
      </c>
      <c r="H51" s="47">
        <v>0</v>
      </c>
      <c r="I51" s="114">
        <v>2.0000000066094232</v>
      </c>
      <c r="J51" s="114">
        <v>0</v>
      </c>
      <c r="K51" s="47">
        <f t="shared" si="10"/>
        <v>2.0000000066094232</v>
      </c>
      <c r="L51" s="47">
        <f t="shared" si="13"/>
        <v>0</v>
      </c>
      <c r="M51" s="47">
        <f t="shared" si="13"/>
        <v>2.0000000066094232</v>
      </c>
      <c r="N51" s="47">
        <f t="shared" si="13"/>
        <v>0</v>
      </c>
      <c r="O51" s="47">
        <f t="shared" si="14"/>
        <v>2.0000000066094232</v>
      </c>
      <c r="P51" s="25"/>
    </row>
    <row r="52" spans="1:16" x14ac:dyDescent="0.2">
      <c r="A52" s="22"/>
      <c r="B52" s="31">
        <v>6415</v>
      </c>
      <c r="C52" s="78" t="s">
        <v>30</v>
      </c>
      <c r="D52" s="75"/>
      <c r="E52" s="75"/>
      <c r="F52" s="24"/>
      <c r="G52" s="19"/>
      <c r="H52" s="57">
        <f>+SUBTOTAL(9,H46:H51)</f>
        <v>760.25720000000001</v>
      </c>
      <c r="I52" s="57">
        <f t="shared" ref="I52:O52" si="15">+SUBTOTAL(9,I46:I51)</f>
        <v>219.99999996781571</v>
      </c>
      <c r="J52" s="57">
        <f t="shared" si="15"/>
        <v>0</v>
      </c>
      <c r="K52" s="57">
        <f t="shared" si="15"/>
        <v>980.25719996781572</v>
      </c>
      <c r="L52" s="57">
        <f t="shared" si="15"/>
        <v>760.25720000000001</v>
      </c>
      <c r="M52" s="57">
        <f t="shared" si="15"/>
        <v>219.99999996781571</v>
      </c>
      <c r="N52" s="57">
        <f t="shared" si="15"/>
        <v>0</v>
      </c>
      <c r="O52" s="57">
        <f t="shared" si="15"/>
        <v>980.25719996781572</v>
      </c>
      <c r="P52" s="25"/>
    </row>
    <row r="53" spans="1:16" x14ac:dyDescent="0.2">
      <c r="A53" s="22"/>
      <c r="B53" s="30"/>
      <c r="C53" s="80"/>
      <c r="D53" s="75"/>
      <c r="E53" s="75"/>
      <c r="F53" s="24"/>
      <c r="G53" s="19"/>
      <c r="H53" s="25"/>
      <c r="I53" s="25"/>
      <c r="J53" s="25"/>
      <c r="K53" s="25"/>
      <c r="L53" s="25"/>
      <c r="M53" s="25"/>
      <c r="N53" s="25"/>
      <c r="O53" s="25"/>
      <c r="P53" s="25"/>
    </row>
    <row r="54" spans="1:16" x14ac:dyDescent="0.2">
      <c r="A54" s="22"/>
      <c r="B54" s="30">
        <v>7241</v>
      </c>
      <c r="C54" s="80" t="s">
        <v>32</v>
      </c>
      <c r="D54" s="60" t="s">
        <v>156</v>
      </c>
      <c r="E54" s="60">
        <v>900713966</v>
      </c>
      <c r="F54" s="24" t="s">
        <v>12</v>
      </c>
      <c r="G54" s="19">
        <v>42522</v>
      </c>
      <c r="H54" s="25">
        <v>10355.139980000007</v>
      </c>
      <c r="I54" s="25">
        <v>1542.0000429495647</v>
      </c>
      <c r="J54" s="25">
        <v>0</v>
      </c>
      <c r="K54" s="25">
        <f t="shared" si="10"/>
        <v>11897.140022949572</v>
      </c>
      <c r="L54" s="25">
        <f t="shared" ref="L54:N59" si="16">H54</f>
        <v>10355.139980000007</v>
      </c>
      <c r="M54" s="25">
        <f t="shared" si="16"/>
        <v>1542.0000429495647</v>
      </c>
      <c r="N54" s="25">
        <f t="shared" si="16"/>
        <v>0</v>
      </c>
      <c r="O54" s="25">
        <f t="shared" ref="O54:O59" si="17">SUM(L54:N54)</f>
        <v>11897.140022949572</v>
      </c>
      <c r="P54" s="25"/>
    </row>
    <row r="55" spans="1:16" ht="13.9" customHeight="1" x14ac:dyDescent="0.2">
      <c r="A55" s="22"/>
      <c r="B55" s="30">
        <v>7248</v>
      </c>
      <c r="C55" s="71" t="s">
        <v>67</v>
      </c>
      <c r="D55" s="60" t="s">
        <v>152</v>
      </c>
      <c r="E55" s="60">
        <v>900635394</v>
      </c>
      <c r="F55" s="24" t="s">
        <v>12</v>
      </c>
      <c r="G55" s="19">
        <v>42310</v>
      </c>
      <c r="H55" s="25">
        <v>0</v>
      </c>
      <c r="I55" s="62">
        <v>10.000000103584581</v>
      </c>
      <c r="J55" s="62">
        <v>0</v>
      </c>
      <c r="K55" s="25">
        <f>SUM(H55:J55)</f>
        <v>10.000000103584581</v>
      </c>
      <c r="L55" s="25">
        <f t="shared" si="16"/>
        <v>0</v>
      </c>
      <c r="M55" s="25">
        <f t="shared" si="16"/>
        <v>10.000000103584581</v>
      </c>
      <c r="N55" s="25">
        <f t="shared" si="16"/>
        <v>0</v>
      </c>
      <c r="O55" s="25">
        <f t="shared" si="17"/>
        <v>10.000000103584581</v>
      </c>
      <c r="P55" s="25"/>
    </row>
    <row r="56" spans="1:16" x14ac:dyDescent="0.2">
      <c r="A56" s="22"/>
      <c r="B56" s="30">
        <v>7248</v>
      </c>
      <c r="C56" s="80" t="s">
        <v>31</v>
      </c>
      <c r="D56" s="61" t="s">
        <v>153</v>
      </c>
      <c r="E56" s="61">
        <v>900692364</v>
      </c>
      <c r="F56" s="24" t="s">
        <v>12</v>
      </c>
      <c r="G56" s="19">
        <v>42310</v>
      </c>
      <c r="H56" s="25">
        <v>0</v>
      </c>
      <c r="I56" s="25">
        <v>8650.9999773863583</v>
      </c>
      <c r="J56" s="62">
        <v>0</v>
      </c>
      <c r="K56" s="25">
        <f>SUM(H56:J56)</f>
        <v>8650.9999773863583</v>
      </c>
      <c r="L56" s="25">
        <f t="shared" si="16"/>
        <v>0</v>
      </c>
      <c r="M56" s="25">
        <f t="shared" si="16"/>
        <v>8650.9999773863583</v>
      </c>
      <c r="N56" s="25">
        <f t="shared" si="16"/>
        <v>0</v>
      </c>
      <c r="O56" s="25">
        <f t="shared" si="17"/>
        <v>8650.9999773863583</v>
      </c>
      <c r="P56" s="25"/>
    </row>
    <row r="57" spans="1:16" x14ac:dyDescent="0.2">
      <c r="A57" s="22"/>
      <c r="B57" s="30">
        <v>7248</v>
      </c>
      <c r="C57" s="71" t="s">
        <v>69</v>
      </c>
      <c r="D57" s="61" t="s">
        <v>154</v>
      </c>
      <c r="E57" s="61">
        <v>901192486</v>
      </c>
      <c r="F57" s="24" t="s">
        <v>12</v>
      </c>
      <c r="G57" s="19">
        <v>42310</v>
      </c>
      <c r="H57" s="25">
        <v>105.13919999999996</v>
      </c>
      <c r="I57" s="62">
        <v>4.9999999459023998</v>
      </c>
      <c r="J57" s="62">
        <v>0</v>
      </c>
      <c r="K57" s="25">
        <f t="shared" si="10"/>
        <v>110.13919994590236</v>
      </c>
      <c r="L57" s="25">
        <f t="shared" si="16"/>
        <v>105.13919999999996</v>
      </c>
      <c r="M57" s="25">
        <f t="shared" si="16"/>
        <v>4.9999999459023998</v>
      </c>
      <c r="N57" s="25">
        <f t="shared" si="16"/>
        <v>0</v>
      </c>
      <c r="O57" s="25">
        <f t="shared" si="17"/>
        <v>110.13919994590236</v>
      </c>
      <c r="P57" s="25"/>
    </row>
    <row r="58" spans="1:16" x14ac:dyDescent="0.2">
      <c r="A58" s="22"/>
      <c r="B58" s="30">
        <v>7248</v>
      </c>
      <c r="C58" s="71" t="s">
        <v>84</v>
      </c>
      <c r="D58" s="61" t="s">
        <v>155</v>
      </c>
      <c r="E58" s="61">
        <v>901134039</v>
      </c>
      <c r="F58" s="24" t="s">
        <v>12</v>
      </c>
      <c r="G58" s="19">
        <v>42310</v>
      </c>
      <c r="H58" s="25">
        <v>0</v>
      </c>
      <c r="I58" s="62">
        <v>9.9999999493097995</v>
      </c>
      <c r="J58" s="62">
        <v>0</v>
      </c>
      <c r="K58" s="25">
        <f t="shared" si="10"/>
        <v>9.9999999493097995</v>
      </c>
      <c r="L58" s="25">
        <f t="shared" si="16"/>
        <v>0</v>
      </c>
      <c r="M58" s="25">
        <f t="shared" si="16"/>
        <v>9.9999999493097995</v>
      </c>
      <c r="N58" s="25">
        <f t="shared" si="16"/>
        <v>0</v>
      </c>
      <c r="O58" s="25">
        <f t="shared" si="17"/>
        <v>9.9999999493097995</v>
      </c>
      <c r="P58" s="25"/>
    </row>
    <row r="59" spans="1:16" x14ac:dyDescent="0.2">
      <c r="A59" s="22"/>
      <c r="B59" s="30">
        <v>7248</v>
      </c>
      <c r="C59" s="71" t="s">
        <v>86</v>
      </c>
      <c r="D59" s="61" t="s">
        <v>157</v>
      </c>
      <c r="E59" s="61">
        <v>900651518</v>
      </c>
      <c r="F59" s="24" t="s">
        <v>12</v>
      </c>
      <c r="G59" s="19">
        <v>42310</v>
      </c>
      <c r="H59" s="47">
        <v>0</v>
      </c>
      <c r="I59" s="114">
        <v>10.000000211070001</v>
      </c>
      <c r="J59" s="114">
        <v>0</v>
      </c>
      <c r="K59" s="47">
        <f t="shared" si="10"/>
        <v>10.000000211070001</v>
      </c>
      <c r="L59" s="47">
        <f t="shared" si="16"/>
        <v>0</v>
      </c>
      <c r="M59" s="47">
        <f t="shared" si="16"/>
        <v>10.000000211070001</v>
      </c>
      <c r="N59" s="47">
        <f t="shared" si="16"/>
        <v>0</v>
      </c>
      <c r="O59" s="47">
        <f t="shared" si="17"/>
        <v>10.000000211070001</v>
      </c>
      <c r="P59" s="25"/>
    </row>
    <row r="60" spans="1:16" x14ac:dyDescent="0.2">
      <c r="A60" s="22"/>
      <c r="B60" s="31"/>
      <c r="C60" s="84" t="s">
        <v>33</v>
      </c>
      <c r="D60" s="75"/>
      <c r="E60" s="75"/>
      <c r="F60" s="24"/>
      <c r="G60" s="19"/>
      <c r="H60" s="63">
        <f t="shared" ref="H60:O60" si="18">+SUBTOTAL(9,H54:H59)</f>
        <v>10460.279180000007</v>
      </c>
      <c r="I60" s="63">
        <f t="shared" si="18"/>
        <v>10228.000020545791</v>
      </c>
      <c r="J60" s="63">
        <f t="shared" si="18"/>
        <v>0</v>
      </c>
      <c r="K60" s="63">
        <f t="shared" si="18"/>
        <v>20688.279200545792</v>
      </c>
      <c r="L60" s="63">
        <f t="shared" si="18"/>
        <v>10460.279180000007</v>
      </c>
      <c r="M60" s="63">
        <f t="shared" si="18"/>
        <v>10228.000020545791</v>
      </c>
      <c r="N60" s="63">
        <f t="shared" si="18"/>
        <v>0</v>
      </c>
      <c r="O60" s="63">
        <f t="shared" si="18"/>
        <v>20688.279200545792</v>
      </c>
      <c r="P60" s="25"/>
    </row>
    <row r="61" spans="1:16" x14ac:dyDescent="0.2">
      <c r="A61" s="22"/>
      <c r="B61" s="30"/>
      <c r="C61" s="80"/>
      <c r="D61" s="61"/>
      <c r="E61" s="61"/>
      <c r="F61" s="6"/>
      <c r="G61" s="17"/>
      <c r="H61" s="25"/>
      <c r="I61" s="25"/>
      <c r="J61" s="25"/>
      <c r="K61" s="25"/>
      <c r="L61" s="25"/>
      <c r="M61" s="25"/>
      <c r="N61" s="25"/>
      <c r="O61" s="25"/>
      <c r="P61" s="25"/>
    </row>
    <row r="62" spans="1:16" x14ac:dyDescent="0.2">
      <c r="A62" s="22"/>
      <c r="B62" s="31">
        <v>7376</v>
      </c>
      <c r="C62" s="89" t="s">
        <v>61</v>
      </c>
      <c r="D62" s="88" t="s">
        <v>169</v>
      </c>
      <c r="E62" s="88">
        <v>901024431</v>
      </c>
      <c r="F62" s="24" t="s">
        <v>12</v>
      </c>
      <c r="G62" s="59">
        <v>42491</v>
      </c>
      <c r="H62" s="25">
        <v>328.57711</v>
      </c>
      <c r="I62" s="25">
        <v>1439.9999949500354</v>
      </c>
      <c r="J62" s="25">
        <v>0</v>
      </c>
      <c r="K62" s="25">
        <f t="shared" si="10"/>
        <v>1768.5771049500354</v>
      </c>
      <c r="L62" s="25">
        <f t="shared" ref="L62:N65" si="19">H62</f>
        <v>328.57711</v>
      </c>
      <c r="M62" s="25">
        <f t="shared" si="19"/>
        <v>1439.9999949500354</v>
      </c>
      <c r="N62" s="25">
        <f t="shared" si="19"/>
        <v>0</v>
      </c>
      <c r="O62" s="25">
        <f>SUM(L62:N62)</f>
        <v>1768.5771049500354</v>
      </c>
      <c r="P62" s="25"/>
    </row>
    <row r="63" spans="1:16" x14ac:dyDescent="0.2">
      <c r="A63" s="22"/>
      <c r="B63" s="30"/>
      <c r="C63" s="89"/>
      <c r="D63" s="88"/>
      <c r="E63" s="88"/>
      <c r="F63" s="24"/>
      <c r="G63" s="59"/>
      <c r="H63" s="25"/>
      <c r="I63" s="25"/>
      <c r="J63" s="25"/>
      <c r="K63" s="25"/>
      <c r="L63" s="25"/>
      <c r="M63" s="25"/>
      <c r="N63" s="25"/>
      <c r="O63" s="25"/>
      <c r="P63" s="25"/>
    </row>
    <row r="64" spans="1:16" x14ac:dyDescent="0.2">
      <c r="A64" s="22"/>
      <c r="B64" s="30">
        <v>7426</v>
      </c>
      <c r="C64" s="71" t="s">
        <v>93</v>
      </c>
      <c r="D64" s="60" t="s">
        <v>171</v>
      </c>
      <c r="E64" s="60">
        <v>900635397</v>
      </c>
      <c r="F64" s="24" t="s">
        <v>12</v>
      </c>
      <c r="G64" s="59">
        <v>42296</v>
      </c>
      <c r="H64" s="25">
        <v>0</v>
      </c>
      <c r="I64" s="25">
        <v>1000.0000010187654</v>
      </c>
      <c r="J64" s="25">
        <v>0</v>
      </c>
      <c r="K64" s="25">
        <f t="shared" si="10"/>
        <v>1000.0000010187654</v>
      </c>
      <c r="L64" s="25">
        <f t="shared" si="19"/>
        <v>0</v>
      </c>
      <c r="M64" s="25">
        <f t="shared" si="19"/>
        <v>1000.0000010187654</v>
      </c>
      <c r="N64" s="25">
        <f t="shared" si="19"/>
        <v>0</v>
      </c>
      <c r="O64" s="25">
        <f>SUM(L64:N64)</f>
        <v>1000.0000010187654</v>
      </c>
      <c r="P64" s="25"/>
    </row>
    <row r="65" spans="1:16" x14ac:dyDescent="0.2">
      <c r="A65" s="22"/>
      <c r="B65" s="30">
        <v>7426</v>
      </c>
      <c r="C65" s="71" t="s">
        <v>89</v>
      </c>
      <c r="D65" s="60" t="s">
        <v>172</v>
      </c>
      <c r="E65" s="60">
        <v>900753368</v>
      </c>
      <c r="F65" s="24" t="s">
        <v>12</v>
      </c>
      <c r="G65" s="59">
        <v>42296</v>
      </c>
      <c r="H65" s="25">
        <v>1383.356950000001</v>
      </c>
      <c r="I65" s="25">
        <v>100.00000026177109</v>
      </c>
      <c r="J65" s="25">
        <v>0</v>
      </c>
      <c r="K65" s="25">
        <f t="shared" si="10"/>
        <v>1483.356950261772</v>
      </c>
      <c r="L65" s="25">
        <f t="shared" si="19"/>
        <v>1383.356950000001</v>
      </c>
      <c r="M65" s="25">
        <f t="shared" si="19"/>
        <v>100.00000026177109</v>
      </c>
      <c r="N65" s="25">
        <f t="shared" si="19"/>
        <v>0</v>
      </c>
      <c r="O65" s="25">
        <f>SUM(L65:N65)</f>
        <v>1483.356950261772</v>
      </c>
      <c r="P65" s="25"/>
    </row>
    <row r="66" spans="1:16" x14ac:dyDescent="0.2">
      <c r="A66" s="22"/>
      <c r="B66" s="31">
        <v>7426</v>
      </c>
      <c r="C66" s="84" t="s">
        <v>34</v>
      </c>
      <c r="D66" s="61"/>
      <c r="E66" s="61"/>
      <c r="F66" s="24"/>
      <c r="G66" s="19"/>
      <c r="H66" s="63">
        <f t="shared" ref="H66:O66" si="20">+SUBTOTAL(9,H64:H65)</f>
        <v>1383.356950000001</v>
      </c>
      <c r="I66" s="63">
        <f t="shared" si="20"/>
        <v>1100.0000012805365</v>
      </c>
      <c r="J66" s="63">
        <f t="shared" si="20"/>
        <v>0</v>
      </c>
      <c r="K66" s="63">
        <f t="shared" si="20"/>
        <v>2483.3569512805375</v>
      </c>
      <c r="L66" s="63">
        <f t="shared" si="20"/>
        <v>1383.356950000001</v>
      </c>
      <c r="M66" s="63">
        <f t="shared" si="20"/>
        <v>1100.0000012805365</v>
      </c>
      <c r="N66" s="63">
        <f t="shared" si="20"/>
        <v>0</v>
      </c>
      <c r="O66" s="63">
        <f t="shared" si="20"/>
        <v>2483.3569512805375</v>
      </c>
      <c r="P66" s="25"/>
    </row>
    <row r="67" spans="1:16" x14ac:dyDescent="0.2">
      <c r="A67" s="22"/>
      <c r="D67" s="75"/>
      <c r="E67" s="75"/>
      <c r="F67" s="24"/>
      <c r="G67" s="19"/>
      <c r="H67" s="25"/>
      <c r="I67" s="25"/>
      <c r="J67" s="25"/>
      <c r="K67" s="25"/>
      <c r="L67" s="25"/>
      <c r="M67" s="25"/>
      <c r="N67" s="25"/>
      <c r="O67" s="25"/>
      <c r="P67" s="25"/>
    </row>
    <row r="68" spans="1:16" x14ac:dyDescent="0.2">
      <c r="A68" s="22"/>
      <c r="B68" s="30">
        <v>7645</v>
      </c>
      <c r="C68" s="71" t="s">
        <v>88</v>
      </c>
      <c r="D68" s="88" t="s">
        <v>141</v>
      </c>
      <c r="E68" s="88">
        <v>901254013</v>
      </c>
      <c r="F68" s="24" t="s">
        <v>12</v>
      </c>
      <c r="G68" s="19">
        <v>42705</v>
      </c>
      <c r="H68" s="25">
        <v>3964.6140399999972</v>
      </c>
      <c r="I68" s="62">
        <v>12010.519062979471</v>
      </c>
      <c r="J68" s="62">
        <v>0</v>
      </c>
      <c r="K68" s="25">
        <f t="shared" si="10"/>
        <v>15975.133102979467</v>
      </c>
      <c r="L68" s="25">
        <f t="shared" ref="L68:N71" si="21">H68</f>
        <v>3964.6140399999972</v>
      </c>
      <c r="M68" s="25">
        <f t="shared" si="21"/>
        <v>12010.519062979471</v>
      </c>
      <c r="N68" s="25">
        <f t="shared" si="21"/>
        <v>0</v>
      </c>
      <c r="O68" s="25">
        <f>SUM(L68:N68)</f>
        <v>15975.133102979467</v>
      </c>
      <c r="P68" s="25">
        <v>810966</v>
      </c>
    </row>
    <row r="69" spans="1:16" x14ac:dyDescent="0.2">
      <c r="A69" s="22"/>
      <c r="B69" s="30">
        <v>7645</v>
      </c>
      <c r="C69" s="71" t="s">
        <v>64</v>
      </c>
      <c r="D69" s="88" t="s">
        <v>142</v>
      </c>
      <c r="E69" s="88">
        <v>901254014</v>
      </c>
      <c r="F69" s="24" t="s">
        <v>12</v>
      </c>
      <c r="G69" s="19">
        <v>43070</v>
      </c>
      <c r="H69" s="25">
        <v>5.4619</v>
      </c>
      <c r="I69" s="62">
        <v>0</v>
      </c>
      <c r="J69" s="62">
        <v>24.998000028789004</v>
      </c>
      <c r="K69" s="25">
        <f t="shared" si="10"/>
        <v>30.459900028789004</v>
      </c>
      <c r="L69" s="25">
        <f t="shared" si="21"/>
        <v>5.4619</v>
      </c>
      <c r="M69" s="25">
        <f t="shared" si="21"/>
        <v>0</v>
      </c>
      <c r="N69" s="25">
        <f t="shared" si="21"/>
        <v>24.998000028789004</v>
      </c>
      <c r="O69" s="25">
        <f>SUM(L69:N69)</f>
        <v>30.459900028789004</v>
      </c>
      <c r="P69" s="25">
        <v>3000</v>
      </c>
    </row>
    <row r="70" spans="1:16" x14ac:dyDescent="0.2">
      <c r="A70" s="22"/>
      <c r="B70" s="30">
        <v>7645</v>
      </c>
      <c r="C70" s="71" t="s">
        <v>65</v>
      </c>
      <c r="D70" s="88" t="s">
        <v>143</v>
      </c>
      <c r="E70" s="88">
        <v>901254015</v>
      </c>
      <c r="F70" s="24" t="s">
        <v>12</v>
      </c>
      <c r="G70" s="19">
        <v>42156</v>
      </c>
      <c r="H70" s="25">
        <v>78.678210000000036</v>
      </c>
      <c r="I70" s="62">
        <v>2.1599999863206998</v>
      </c>
      <c r="J70" s="62">
        <v>0</v>
      </c>
      <c r="K70" s="25">
        <f t="shared" si="10"/>
        <v>80.838209986320734</v>
      </c>
      <c r="L70" s="25">
        <f t="shared" si="21"/>
        <v>78.678210000000036</v>
      </c>
      <c r="M70" s="25">
        <f t="shared" si="21"/>
        <v>2.1599999863206998</v>
      </c>
      <c r="N70" s="25">
        <f t="shared" si="21"/>
        <v>0</v>
      </c>
      <c r="O70" s="25">
        <f>SUM(L70:N70)</f>
        <v>80.838209986320734</v>
      </c>
      <c r="P70" s="25">
        <v>43751</v>
      </c>
    </row>
    <row r="71" spans="1:16" x14ac:dyDescent="0.2">
      <c r="A71" s="22"/>
      <c r="B71" s="30">
        <v>7645</v>
      </c>
      <c r="C71" s="71" t="s">
        <v>66</v>
      </c>
      <c r="D71" s="88" t="s">
        <v>144</v>
      </c>
      <c r="E71" s="88">
        <v>901254016</v>
      </c>
      <c r="F71" s="24" t="s">
        <v>12</v>
      </c>
      <c r="G71" s="19">
        <v>43070</v>
      </c>
      <c r="H71" s="54">
        <v>0.33488000000000007</v>
      </c>
      <c r="I71" s="62">
        <v>2.1599999933475003</v>
      </c>
      <c r="J71" s="62">
        <v>0</v>
      </c>
      <c r="K71" s="25">
        <f t="shared" si="10"/>
        <v>2.4948799933475003</v>
      </c>
      <c r="L71" s="25">
        <f t="shared" si="21"/>
        <v>0.33488000000000007</v>
      </c>
      <c r="M71" s="25">
        <f t="shared" si="21"/>
        <v>2.1599999933475003</v>
      </c>
      <c r="N71" s="25">
        <f t="shared" si="21"/>
        <v>0</v>
      </c>
      <c r="O71" s="25">
        <f>SUM(L71:N71)</f>
        <v>2.4948799933475003</v>
      </c>
      <c r="P71" s="25">
        <v>123000</v>
      </c>
    </row>
    <row r="72" spans="1:16" x14ac:dyDescent="0.2">
      <c r="A72" s="22"/>
      <c r="B72" s="31">
        <v>7645</v>
      </c>
      <c r="C72" s="84" t="s">
        <v>81</v>
      </c>
      <c r="D72" s="75"/>
      <c r="E72" s="75"/>
      <c r="F72" s="24"/>
      <c r="G72" s="19"/>
      <c r="H72" s="63">
        <f>+SUBTOTAL(9,H68:H71)</f>
        <v>4049.0890299999969</v>
      </c>
      <c r="I72" s="63">
        <f>+SUBTOTAL(9,I68:I71)</f>
        <v>12014.839062959139</v>
      </c>
      <c r="J72" s="63">
        <f t="shared" ref="J72:O72" si="22">+SUBTOTAL(9,J68:J71)</f>
        <v>24.998000028789004</v>
      </c>
      <c r="K72" s="63">
        <f t="shared" si="22"/>
        <v>16088.926092987926</v>
      </c>
      <c r="L72" s="63">
        <f t="shared" si="22"/>
        <v>4049.0890299999969</v>
      </c>
      <c r="M72" s="63">
        <f t="shared" si="22"/>
        <v>12014.839062959139</v>
      </c>
      <c r="N72" s="63">
        <f t="shared" si="22"/>
        <v>24.998000028789004</v>
      </c>
      <c r="O72" s="63">
        <f t="shared" si="22"/>
        <v>16088.926092987926</v>
      </c>
      <c r="P72" s="25"/>
    </row>
    <row r="73" spans="1:16" x14ac:dyDescent="0.2">
      <c r="A73" s="22"/>
      <c r="B73" s="31"/>
      <c r="C73" s="84"/>
      <c r="D73" s="75"/>
      <c r="E73" s="75"/>
      <c r="F73" s="24"/>
      <c r="G73" s="19"/>
      <c r="H73" s="57"/>
      <c r="I73" s="57"/>
      <c r="J73" s="57"/>
      <c r="K73" s="57"/>
      <c r="L73" s="57"/>
      <c r="M73" s="57"/>
      <c r="N73" s="57"/>
      <c r="O73" s="57"/>
      <c r="P73" s="25"/>
    </row>
    <row r="74" spans="1:16" x14ac:dyDescent="0.2">
      <c r="A74" s="22"/>
      <c r="B74" s="31">
        <v>7374</v>
      </c>
      <c r="C74" s="80" t="s">
        <v>159</v>
      </c>
      <c r="D74" s="75" t="s">
        <v>158</v>
      </c>
      <c r="E74" s="75">
        <v>900772537</v>
      </c>
      <c r="F74" s="24" t="s">
        <v>12</v>
      </c>
      <c r="G74" s="19">
        <v>42705</v>
      </c>
      <c r="H74" s="57">
        <v>0</v>
      </c>
      <c r="I74" s="57">
        <v>2698.9999823353683</v>
      </c>
      <c r="J74" s="57">
        <v>0</v>
      </c>
      <c r="K74" s="57">
        <f t="shared" si="10"/>
        <v>2698.9999823353683</v>
      </c>
      <c r="L74" s="57">
        <f>+H74</f>
        <v>0</v>
      </c>
      <c r="M74" s="57">
        <f t="shared" ref="M74:N76" si="23">+I74</f>
        <v>2698.9999823353683</v>
      </c>
      <c r="N74" s="57">
        <f t="shared" si="23"/>
        <v>0</v>
      </c>
      <c r="O74" s="57">
        <f t="shared" ref="O74:O82" si="24">SUM(L74:N74)</f>
        <v>2698.9999823353683</v>
      </c>
      <c r="P74" s="25"/>
    </row>
    <row r="75" spans="1:16" x14ac:dyDescent="0.2">
      <c r="A75" s="22"/>
      <c r="B75" s="31">
        <v>7559</v>
      </c>
      <c r="C75" s="80" t="s">
        <v>161</v>
      </c>
      <c r="D75" s="75" t="s">
        <v>160</v>
      </c>
      <c r="E75" s="75">
        <v>901100957</v>
      </c>
      <c r="F75" s="24" t="s">
        <v>12</v>
      </c>
      <c r="G75" s="19">
        <v>42125</v>
      </c>
      <c r="H75" s="57">
        <v>0</v>
      </c>
      <c r="I75" s="57">
        <v>-2.9009999210860644</v>
      </c>
      <c r="J75" s="57">
        <v>0</v>
      </c>
      <c r="K75" s="57">
        <f t="shared" si="10"/>
        <v>-2.9009999210860644</v>
      </c>
      <c r="L75" s="57">
        <f>+H75</f>
        <v>0</v>
      </c>
      <c r="M75" s="57">
        <f t="shared" si="23"/>
        <v>-2.9009999210860644</v>
      </c>
      <c r="N75" s="57">
        <f t="shared" si="23"/>
        <v>0</v>
      </c>
      <c r="O75" s="57">
        <f t="shared" si="24"/>
        <v>-2.9009999210860644</v>
      </c>
      <c r="P75" s="25"/>
    </row>
    <row r="76" spans="1:16" x14ac:dyDescent="0.2">
      <c r="A76" s="22"/>
      <c r="B76" s="31">
        <v>7050</v>
      </c>
      <c r="C76" s="80" t="s">
        <v>163</v>
      </c>
      <c r="D76" s="75" t="s">
        <v>162</v>
      </c>
      <c r="E76" s="75">
        <v>900636419</v>
      </c>
      <c r="F76" s="24" t="s">
        <v>12</v>
      </c>
      <c r="G76" s="19">
        <v>42156</v>
      </c>
      <c r="H76" s="57">
        <v>1203.9765799999996</v>
      </c>
      <c r="I76" s="57">
        <v>0.34199999474899506</v>
      </c>
      <c r="J76" s="57">
        <v>0</v>
      </c>
      <c r="K76" s="57">
        <f t="shared" si="10"/>
        <v>1204.3185799947485</v>
      </c>
      <c r="L76" s="57">
        <f>+H76</f>
        <v>1203.9765799999996</v>
      </c>
      <c r="M76" s="57">
        <f t="shared" si="23"/>
        <v>0.34199999474899506</v>
      </c>
      <c r="N76" s="57">
        <f t="shared" si="23"/>
        <v>0</v>
      </c>
      <c r="O76" s="57">
        <f t="shared" si="24"/>
        <v>1204.3185799947485</v>
      </c>
      <c r="P76" s="25"/>
    </row>
    <row r="77" spans="1:16" x14ac:dyDescent="0.2">
      <c r="A77" s="22"/>
      <c r="B77" s="31"/>
      <c r="C77" s="80"/>
      <c r="D77" s="75"/>
      <c r="E77" s="75"/>
      <c r="F77" s="24"/>
      <c r="G77" s="19"/>
      <c r="H77" s="57"/>
      <c r="I77" s="57"/>
      <c r="J77" s="57"/>
      <c r="K77" s="57"/>
      <c r="L77" s="57"/>
      <c r="M77" s="57"/>
      <c r="N77" s="57"/>
      <c r="O77" s="57"/>
      <c r="P77" s="25"/>
    </row>
    <row r="78" spans="1:16" x14ac:dyDescent="0.2">
      <c r="A78" s="22"/>
      <c r="B78" s="30">
        <v>7806</v>
      </c>
      <c r="C78" s="80" t="s">
        <v>168</v>
      </c>
      <c r="D78" s="75" t="s">
        <v>167</v>
      </c>
      <c r="E78" s="75">
        <v>901580758</v>
      </c>
      <c r="F78" s="24" t="s">
        <v>12</v>
      </c>
      <c r="G78" s="19">
        <v>42522</v>
      </c>
      <c r="H78" s="25">
        <f>314.76302</f>
        <v>314.76301999999998</v>
      </c>
      <c r="I78" s="25">
        <f>2250.32500107602*0+3998.78784</f>
        <v>3998.78784</v>
      </c>
      <c r="J78" s="25">
        <f>694.857832584097*0</f>
        <v>0</v>
      </c>
      <c r="K78" s="25">
        <f t="shared" si="10"/>
        <v>4313.5508600000003</v>
      </c>
      <c r="L78" s="25">
        <f t="shared" ref="L78:N79" si="25">+H78</f>
        <v>314.76301999999998</v>
      </c>
      <c r="M78" s="25">
        <f t="shared" si="25"/>
        <v>3998.78784</v>
      </c>
      <c r="N78" s="25">
        <f t="shared" si="25"/>
        <v>0</v>
      </c>
      <c r="O78" s="25">
        <f t="shared" si="24"/>
        <v>4313.5508600000003</v>
      </c>
      <c r="P78" s="25">
        <v>0</v>
      </c>
    </row>
    <row r="79" spans="1:16" x14ac:dyDescent="0.2">
      <c r="A79" s="22"/>
      <c r="B79" s="30">
        <v>7806</v>
      </c>
      <c r="C79" s="80" t="s">
        <v>201</v>
      </c>
      <c r="D79" s="75" t="s">
        <v>202</v>
      </c>
      <c r="E79" s="75">
        <v>901580779</v>
      </c>
      <c r="F79" s="24" t="s">
        <v>12</v>
      </c>
      <c r="G79" s="19">
        <v>43070</v>
      </c>
      <c r="H79" s="47">
        <v>10.817</v>
      </c>
      <c r="I79" s="47">
        <v>200</v>
      </c>
      <c r="J79" s="47">
        <v>695</v>
      </c>
      <c r="K79" s="47">
        <f t="shared" si="10"/>
        <v>905.81700000000001</v>
      </c>
      <c r="L79" s="47">
        <f t="shared" si="25"/>
        <v>10.817</v>
      </c>
      <c r="M79" s="47">
        <f t="shared" si="25"/>
        <v>200</v>
      </c>
      <c r="N79" s="47">
        <f t="shared" si="25"/>
        <v>695</v>
      </c>
      <c r="O79" s="47">
        <f t="shared" si="24"/>
        <v>905.81700000000001</v>
      </c>
      <c r="P79" s="25">
        <v>1638688</v>
      </c>
    </row>
    <row r="80" spans="1:16" x14ac:dyDescent="0.2">
      <c r="A80" s="22"/>
      <c r="B80" s="31">
        <v>7806</v>
      </c>
      <c r="C80" s="84" t="s">
        <v>203</v>
      </c>
      <c r="D80" s="75"/>
      <c r="E80" s="75"/>
      <c r="F80" s="24"/>
      <c r="G80" s="19"/>
      <c r="H80" s="57">
        <f>+SUBTOTAL(9,H78:H79)</f>
        <v>325.58001999999999</v>
      </c>
      <c r="I80" s="57">
        <f t="shared" ref="I80:O80" si="26">+SUBTOTAL(9,I78:I79)</f>
        <v>4198.78784</v>
      </c>
      <c r="J80" s="57">
        <f t="shared" si="26"/>
        <v>695</v>
      </c>
      <c r="K80" s="57">
        <f t="shared" si="26"/>
        <v>5219.3678600000003</v>
      </c>
      <c r="L80" s="57">
        <f t="shared" si="26"/>
        <v>325.58001999999999</v>
      </c>
      <c r="M80" s="57">
        <f t="shared" si="26"/>
        <v>4198.78784</v>
      </c>
      <c r="N80" s="57">
        <f t="shared" si="26"/>
        <v>695</v>
      </c>
      <c r="O80" s="57">
        <f t="shared" si="26"/>
        <v>5219.3678600000003</v>
      </c>
      <c r="P80" s="25"/>
    </row>
    <row r="81" spans="1:16" x14ac:dyDescent="0.2">
      <c r="A81" s="22"/>
      <c r="B81" s="31"/>
      <c r="C81" s="80"/>
      <c r="D81" s="75"/>
      <c r="E81" s="75"/>
      <c r="F81" s="24"/>
      <c r="G81" s="19"/>
      <c r="H81" s="57"/>
      <c r="I81" s="57"/>
      <c r="J81" s="57"/>
      <c r="K81" s="57"/>
      <c r="L81" s="57"/>
      <c r="M81" s="57"/>
      <c r="N81" s="57"/>
      <c r="O81" s="57"/>
      <c r="P81" s="25"/>
    </row>
    <row r="82" spans="1:16" x14ac:dyDescent="0.2">
      <c r="A82" s="22"/>
      <c r="B82" s="31">
        <v>7602</v>
      </c>
      <c r="C82" s="80" t="s">
        <v>174</v>
      </c>
      <c r="D82" s="75" t="s">
        <v>173</v>
      </c>
      <c r="E82" s="75">
        <v>901189682</v>
      </c>
      <c r="F82" s="24" t="s">
        <v>12</v>
      </c>
      <c r="G82" s="19">
        <v>42614</v>
      </c>
      <c r="H82" s="57">
        <v>545.1003300000001</v>
      </c>
      <c r="I82" s="57">
        <v>899.99999909179382</v>
      </c>
      <c r="J82" s="57">
        <v>0</v>
      </c>
      <c r="K82" s="57">
        <f t="shared" si="10"/>
        <v>1445.1003290917938</v>
      </c>
      <c r="L82" s="57">
        <f>+H82</f>
        <v>545.1003300000001</v>
      </c>
      <c r="M82" s="57">
        <f>+I82</f>
        <v>899.99999909179382</v>
      </c>
      <c r="N82" s="57">
        <f>+J82</f>
        <v>0</v>
      </c>
      <c r="O82" s="57">
        <f t="shared" si="24"/>
        <v>1445.1003290917938</v>
      </c>
      <c r="P82" s="25"/>
    </row>
    <row r="83" spans="1:16" x14ac:dyDescent="0.2">
      <c r="A83" s="22"/>
      <c r="B83" s="31"/>
      <c r="C83" s="84"/>
      <c r="D83" s="75"/>
      <c r="E83" s="75"/>
      <c r="F83" s="24"/>
      <c r="G83" s="19"/>
      <c r="H83" s="25"/>
      <c r="I83" s="57"/>
      <c r="J83" s="57"/>
      <c r="K83" s="57"/>
      <c r="L83" s="25"/>
      <c r="M83" s="25"/>
      <c r="N83" s="25"/>
      <c r="O83" s="25"/>
      <c r="P83" s="25"/>
    </row>
    <row r="84" spans="1:16" x14ac:dyDescent="0.2">
      <c r="A84" s="22"/>
      <c r="B84" s="30">
        <v>7758</v>
      </c>
      <c r="C84" s="80" t="s">
        <v>90</v>
      </c>
      <c r="D84" s="75" t="s">
        <v>180</v>
      </c>
      <c r="E84" s="75">
        <v>901456682</v>
      </c>
      <c r="F84" s="24" t="s">
        <v>12</v>
      </c>
      <c r="G84" s="19">
        <v>42735</v>
      </c>
      <c r="H84" s="25">
        <v>0</v>
      </c>
      <c r="I84" s="25">
        <v>17.030000083339999</v>
      </c>
      <c r="J84" s="25">
        <v>0</v>
      </c>
      <c r="K84" s="25">
        <f t="shared" si="10"/>
        <v>17.030000083339999</v>
      </c>
      <c r="L84" s="25">
        <f t="shared" ref="L84:N85" si="27">H84</f>
        <v>0</v>
      </c>
      <c r="M84" s="25">
        <f t="shared" si="27"/>
        <v>17.030000083339999</v>
      </c>
      <c r="N84" s="25">
        <f t="shared" si="27"/>
        <v>0</v>
      </c>
      <c r="O84" s="25">
        <f>SUM(L84:N84)</f>
        <v>17.030000083339999</v>
      </c>
      <c r="P84" s="25"/>
    </row>
    <row r="85" spans="1:16" x14ac:dyDescent="0.2">
      <c r="A85" s="22"/>
      <c r="B85" s="30">
        <v>7758</v>
      </c>
      <c r="C85" s="80" t="s">
        <v>91</v>
      </c>
      <c r="D85" s="75" t="s">
        <v>181</v>
      </c>
      <c r="E85" s="75">
        <v>901456683</v>
      </c>
      <c r="F85" s="24" t="s">
        <v>12</v>
      </c>
      <c r="G85" s="19">
        <v>42735</v>
      </c>
      <c r="H85" s="25">
        <v>0</v>
      </c>
      <c r="I85" s="25">
        <v>33.999999968970002</v>
      </c>
      <c r="J85" s="25">
        <v>0</v>
      </c>
      <c r="K85" s="25">
        <f t="shared" si="10"/>
        <v>33.999999968970002</v>
      </c>
      <c r="L85" s="25">
        <f t="shared" si="27"/>
        <v>0</v>
      </c>
      <c r="M85" s="25">
        <f t="shared" si="27"/>
        <v>33.999999968970002</v>
      </c>
      <c r="N85" s="25">
        <f t="shared" si="27"/>
        <v>0</v>
      </c>
      <c r="O85" s="25">
        <f>SUM(L85:N85)</f>
        <v>33.999999968970002</v>
      </c>
      <c r="P85" s="25"/>
    </row>
    <row r="86" spans="1:16" x14ac:dyDescent="0.2">
      <c r="A86" s="22"/>
      <c r="B86" s="31">
        <v>7758</v>
      </c>
      <c r="C86" s="84" t="s">
        <v>63</v>
      </c>
      <c r="D86" s="75"/>
      <c r="E86" s="75"/>
      <c r="F86" s="24"/>
      <c r="G86" s="19"/>
      <c r="H86" s="63">
        <f t="shared" ref="H86:O86" si="28">+SUBTOTAL(9,H84:H85)</f>
        <v>0</v>
      </c>
      <c r="I86" s="63">
        <f t="shared" si="28"/>
        <v>51.030000052310001</v>
      </c>
      <c r="J86" s="63">
        <f t="shared" si="28"/>
        <v>0</v>
      </c>
      <c r="K86" s="63">
        <f t="shared" si="28"/>
        <v>51.030000052310001</v>
      </c>
      <c r="L86" s="63">
        <f t="shared" si="28"/>
        <v>0</v>
      </c>
      <c r="M86" s="63">
        <f t="shared" si="28"/>
        <v>51.030000052310001</v>
      </c>
      <c r="N86" s="63">
        <f t="shared" si="28"/>
        <v>0</v>
      </c>
      <c r="O86" s="63">
        <f t="shared" si="28"/>
        <v>51.030000052310001</v>
      </c>
      <c r="P86" s="25"/>
    </row>
    <row r="87" spans="1:16" x14ac:dyDescent="0.2">
      <c r="A87" s="22"/>
      <c r="B87" s="31"/>
      <c r="C87" s="84"/>
      <c r="D87" s="75"/>
      <c r="E87" s="75"/>
      <c r="F87" s="24"/>
      <c r="G87" s="19"/>
      <c r="H87" s="25"/>
      <c r="I87" s="57"/>
      <c r="J87" s="57"/>
      <c r="K87" s="57"/>
      <c r="L87" s="25"/>
      <c r="M87" s="25"/>
      <c r="N87" s="25"/>
      <c r="O87" s="25"/>
      <c r="P87" s="25"/>
    </row>
    <row r="88" spans="1:16" x14ac:dyDescent="0.2">
      <c r="A88" s="22"/>
      <c r="B88" s="31">
        <v>6468</v>
      </c>
      <c r="C88" s="71" t="s">
        <v>87</v>
      </c>
      <c r="D88" s="75" t="s">
        <v>179</v>
      </c>
      <c r="E88" s="75">
        <v>800063610</v>
      </c>
      <c r="F88" s="24" t="s">
        <v>12</v>
      </c>
      <c r="G88" s="19">
        <v>42522</v>
      </c>
      <c r="H88" s="25">
        <v>656.72110000000021</v>
      </c>
      <c r="I88" s="62">
        <v>249.99999652137657</v>
      </c>
      <c r="J88" s="62">
        <v>0</v>
      </c>
      <c r="K88" s="25">
        <f t="shared" si="10"/>
        <v>906.72109652137681</v>
      </c>
      <c r="L88" s="25">
        <f t="shared" ref="L88:N91" si="29">H88</f>
        <v>656.72110000000021</v>
      </c>
      <c r="M88" s="25">
        <f t="shared" si="29"/>
        <v>249.99999652137657</v>
      </c>
      <c r="N88" s="25">
        <f t="shared" si="29"/>
        <v>0</v>
      </c>
      <c r="O88" s="25">
        <f>SUM(L88:N88)</f>
        <v>906.72109652137681</v>
      </c>
      <c r="P88" s="25">
        <v>100000</v>
      </c>
    </row>
    <row r="89" spans="1:16" x14ac:dyDescent="0.2">
      <c r="A89" s="22"/>
      <c r="B89" s="31">
        <v>7112</v>
      </c>
      <c r="C89" s="71" t="s">
        <v>62</v>
      </c>
      <c r="D89" s="75" t="s">
        <v>176</v>
      </c>
      <c r="E89" s="75">
        <v>900305114</v>
      </c>
      <c r="F89" s="24" t="s">
        <v>12</v>
      </c>
      <c r="G89" s="19">
        <v>42735</v>
      </c>
      <c r="H89" s="25">
        <v>934.53606999999897</v>
      </c>
      <c r="I89" s="62">
        <v>799.99999142920296</v>
      </c>
      <c r="J89" s="62">
        <v>0</v>
      </c>
      <c r="K89" s="25">
        <f t="shared" si="10"/>
        <v>1734.5360614292019</v>
      </c>
      <c r="L89" s="25">
        <f t="shared" si="29"/>
        <v>934.53606999999897</v>
      </c>
      <c r="M89" s="25">
        <f t="shared" si="29"/>
        <v>799.99999142920296</v>
      </c>
      <c r="N89" s="25">
        <f t="shared" si="29"/>
        <v>0</v>
      </c>
      <c r="O89" s="25">
        <f>SUM(L89:N89)</f>
        <v>1734.5360614292019</v>
      </c>
      <c r="P89" s="25">
        <v>1450000</v>
      </c>
    </row>
    <row r="90" spans="1:16" x14ac:dyDescent="0.2">
      <c r="A90" s="22"/>
      <c r="B90" s="31">
        <v>7116</v>
      </c>
      <c r="C90" s="80" t="s">
        <v>35</v>
      </c>
      <c r="D90" s="88" t="s">
        <v>182</v>
      </c>
      <c r="E90" s="88">
        <v>900645440</v>
      </c>
      <c r="F90" s="24" t="s">
        <v>12</v>
      </c>
      <c r="G90" s="19">
        <v>42156</v>
      </c>
      <c r="H90" s="25">
        <v>5478.2825700000167</v>
      </c>
      <c r="I90" s="62">
        <v>49.999999846645018</v>
      </c>
      <c r="J90" s="62">
        <v>0</v>
      </c>
      <c r="K90" s="25">
        <f t="shared" si="10"/>
        <v>5528.2825698466613</v>
      </c>
      <c r="L90" s="25">
        <f t="shared" si="29"/>
        <v>5478.2825700000167</v>
      </c>
      <c r="M90" s="25">
        <f t="shared" si="29"/>
        <v>49.999999846645018</v>
      </c>
      <c r="N90" s="25">
        <f t="shared" si="29"/>
        <v>0</v>
      </c>
      <c r="O90" s="25">
        <f>SUM(L90:N90)</f>
        <v>5528.2825698466613</v>
      </c>
      <c r="P90" s="25"/>
    </row>
    <row r="91" spans="1:16" x14ac:dyDescent="0.2">
      <c r="A91" s="22"/>
      <c r="B91" s="31">
        <v>7466</v>
      </c>
      <c r="C91" s="80" t="s">
        <v>85</v>
      </c>
      <c r="D91" s="97" t="s">
        <v>183</v>
      </c>
      <c r="E91" s="97">
        <v>901390235</v>
      </c>
      <c r="F91" s="24" t="s">
        <v>12</v>
      </c>
      <c r="G91" s="19">
        <v>42248</v>
      </c>
      <c r="H91" s="25">
        <v>0</v>
      </c>
      <c r="I91" s="62">
        <v>24.999999937969399</v>
      </c>
      <c r="J91" s="62">
        <v>0</v>
      </c>
      <c r="K91" s="25">
        <f t="shared" si="10"/>
        <v>24.999999937969399</v>
      </c>
      <c r="L91" s="25">
        <f t="shared" si="29"/>
        <v>0</v>
      </c>
      <c r="M91" s="25">
        <f t="shared" si="29"/>
        <v>24.999999937969399</v>
      </c>
      <c r="N91" s="25">
        <f t="shared" si="29"/>
        <v>0</v>
      </c>
      <c r="O91" s="25">
        <f>SUM(L91:N91)</f>
        <v>24.999999937969399</v>
      </c>
      <c r="P91" s="25"/>
    </row>
    <row r="92" spans="1:16" ht="13.5" thickBot="1" x14ac:dyDescent="0.25">
      <c r="A92" s="22"/>
      <c r="B92" s="26"/>
      <c r="C92" s="84" t="s">
        <v>36</v>
      </c>
      <c r="D92" s="75"/>
      <c r="E92" s="75"/>
      <c r="F92" s="24"/>
      <c r="G92" s="19"/>
      <c r="H92" s="64">
        <f t="shared" ref="H92:O92" si="30">SUBTOTAL(9,H29:H91)</f>
        <v>29227.515468000016</v>
      </c>
      <c r="I92" s="64">
        <f t="shared" si="30"/>
        <v>37503.009890888665</v>
      </c>
      <c r="J92" s="64">
        <f t="shared" si="30"/>
        <v>4794.8439451628001</v>
      </c>
      <c r="K92" s="64">
        <f t="shared" si="30"/>
        <v>71525.369304051477</v>
      </c>
      <c r="L92" s="64">
        <f t="shared" si="30"/>
        <v>29227.515468000016</v>
      </c>
      <c r="M92" s="64">
        <f t="shared" si="30"/>
        <v>37503.009890888665</v>
      </c>
      <c r="N92" s="64">
        <f t="shared" si="30"/>
        <v>4794.8439451628001</v>
      </c>
      <c r="O92" s="64">
        <f t="shared" si="30"/>
        <v>71525.369304051477</v>
      </c>
    </row>
    <row r="93" spans="1:16" ht="13.5" thickTop="1" x14ac:dyDescent="0.2">
      <c r="A93" s="22"/>
      <c r="B93" s="26"/>
      <c r="C93" s="84"/>
      <c r="D93" s="75"/>
      <c r="E93" s="75"/>
      <c r="F93" s="24"/>
      <c r="G93" s="19"/>
      <c r="H93" s="36"/>
      <c r="I93" s="36"/>
      <c r="J93" s="36"/>
      <c r="K93" s="36"/>
      <c r="L93" s="36"/>
      <c r="M93" s="36"/>
      <c r="N93" s="36"/>
      <c r="O93" s="36"/>
    </row>
    <row r="94" spans="1:16" ht="18.75" x14ac:dyDescent="0.2">
      <c r="A94" s="22"/>
      <c r="B94" s="23" t="s">
        <v>37</v>
      </c>
      <c r="C94" s="80"/>
      <c r="D94" s="75"/>
      <c r="E94" s="75"/>
      <c r="F94" s="24"/>
      <c r="G94" s="19"/>
      <c r="H94" s="21"/>
      <c r="I94" s="36"/>
      <c r="J94" s="36"/>
      <c r="K94" s="36"/>
      <c r="L94" s="36"/>
      <c r="M94" s="36"/>
      <c r="N94" s="41"/>
      <c r="O94" s="36"/>
    </row>
    <row r="95" spans="1:16" ht="13.5" customHeight="1" x14ac:dyDescent="0.2">
      <c r="A95" s="22"/>
      <c r="B95" s="30">
        <v>4211</v>
      </c>
      <c r="C95" s="80" t="s">
        <v>38</v>
      </c>
      <c r="D95" s="75" t="s">
        <v>94</v>
      </c>
      <c r="E95" s="75"/>
      <c r="F95" s="24" t="s">
        <v>12</v>
      </c>
      <c r="G95" s="43" t="s">
        <v>22</v>
      </c>
      <c r="H95" s="28">
        <v>0</v>
      </c>
      <c r="I95" s="28">
        <v>5278.7204951622598</v>
      </c>
      <c r="J95" s="41">
        <v>5875.7984276196803</v>
      </c>
      <c r="K95" s="28">
        <f t="shared" ref="K95:K101" si="31">SUM(H95:J95)</f>
        <v>11154.518922781939</v>
      </c>
      <c r="L95" s="28">
        <f t="shared" ref="L95:N104" si="32">H95</f>
        <v>0</v>
      </c>
      <c r="M95" s="28">
        <f t="shared" si="32"/>
        <v>5278.7204951622598</v>
      </c>
      <c r="N95" s="28">
        <f t="shared" si="32"/>
        <v>5875.7984276196803</v>
      </c>
      <c r="O95" s="28">
        <f t="shared" ref="O95:O104" si="33">SUM(L95:N95)</f>
        <v>11154.518922781939</v>
      </c>
    </row>
    <row r="96" spans="1:16" ht="13.5" customHeight="1" x14ac:dyDescent="0.2">
      <c r="A96" s="22"/>
      <c r="B96" s="30">
        <v>3138</v>
      </c>
      <c r="C96" s="80" t="s">
        <v>121</v>
      </c>
      <c r="D96" s="75" t="s">
        <v>122</v>
      </c>
      <c r="E96" s="75"/>
      <c r="F96" s="24" t="s">
        <v>12</v>
      </c>
      <c r="G96" s="43">
        <v>43040</v>
      </c>
      <c r="H96" s="28">
        <v>4672.1124299999992</v>
      </c>
      <c r="I96" s="41">
        <v>10500.000000000002</v>
      </c>
      <c r="J96" s="41">
        <v>18662.5</v>
      </c>
      <c r="K96" s="28">
        <f t="shared" si="31"/>
        <v>33834.612430000001</v>
      </c>
      <c r="L96" s="28">
        <f t="shared" si="32"/>
        <v>4672.1124299999992</v>
      </c>
      <c r="M96" s="28">
        <f t="shared" si="32"/>
        <v>10500.000000000002</v>
      </c>
      <c r="N96" s="28">
        <f t="shared" si="32"/>
        <v>18662.5</v>
      </c>
      <c r="O96" s="28">
        <f t="shared" si="33"/>
        <v>33834.612430000001</v>
      </c>
    </row>
    <row r="97" spans="1:15" ht="13.5" customHeight="1" x14ac:dyDescent="0.2">
      <c r="A97" s="22"/>
      <c r="B97" s="29" t="s">
        <v>119</v>
      </c>
      <c r="C97" s="80" t="s">
        <v>120</v>
      </c>
      <c r="D97" s="75" t="s">
        <v>118</v>
      </c>
      <c r="E97" s="75"/>
      <c r="F97" s="24" t="s">
        <v>12</v>
      </c>
      <c r="G97" s="43" t="s">
        <v>22</v>
      </c>
      <c r="H97" s="28">
        <v>0</v>
      </c>
      <c r="I97" s="28">
        <v>95.002800000000008</v>
      </c>
      <c r="J97" s="41">
        <v>0</v>
      </c>
      <c r="K97" s="28">
        <f>SUM(H97:J97)</f>
        <v>95.002800000000008</v>
      </c>
      <c r="L97" s="28">
        <f t="shared" si="32"/>
        <v>0</v>
      </c>
      <c r="M97" s="28">
        <f t="shared" si="32"/>
        <v>95.002800000000008</v>
      </c>
      <c r="N97" s="28">
        <f t="shared" si="32"/>
        <v>0</v>
      </c>
      <c r="O97" s="28">
        <f t="shared" si="33"/>
        <v>95.002800000000008</v>
      </c>
    </row>
    <row r="98" spans="1:15" ht="12.75" customHeight="1" x14ac:dyDescent="0.2">
      <c r="A98" s="22"/>
      <c r="B98" s="29">
        <v>6197</v>
      </c>
      <c r="C98" s="80" t="s">
        <v>39</v>
      </c>
      <c r="D98" s="75" t="s">
        <v>96</v>
      </c>
      <c r="E98" s="75"/>
      <c r="F98" s="24" t="s">
        <v>12</v>
      </c>
      <c r="G98" s="43" t="s">
        <v>22</v>
      </c>
      <c r="H98" s="28">
        <v>0</v>
      </c>
      <c r="I98" s="28">
        <v>2032.8036807416179</v>
      </c>
      <c r="J98" s="41">
        <v>2077.9753863853171</v>
      </c>
      <c r="K98" s="28">
        <f>SUM(H98:J98)</f>
        <v>4110.7790671269349</v>
      </c>
      <c r="L98" s="28">
        <f t="shared" si="32"/>
        <v>0</v>
      </c>
      <c r="M98" s="28">
        <f t="shared" si="32"/>
        <v>2032.8036807416179</v>
      </c>
      <c r="N98" s="28">
        <f t="shared" si="32"/>
        <v>2077.9753863853171</v>
      </c>
      <c r="O98" s="28">
        <f t="shared" si="33"/>
        <v>4110.7790671269349</v>
      </c>
    </row>
    <row r="99" spans="1:15" ht="12.75" customHeight="1" x14ac:dyDescent="0.2">
      <c r="A99" s="22"/>
      <c r="B99" s="29">
        <v>4343</v>
      </c>
      <c r="C99" s="80" t="s">
        <v>70</v>
      </c>
      <c r="D99" s="75" t="s">
        <v>98</v>
      </c>
      <c r="E99" s="75"/>
      <c r="F99" s="24" t="s">
        <v>11</v>
      </c>
      <c r="G99" s="43" t="s">
        <v>22</v>
      </c>
      <c r="H99" s="28">
        <v>0</v>
      </c>
      <c r="I99" s="28">
        <v>6001.5744061085843</v>
      </c>
      <c r="J99" s="41">
        <v>723.01451144128089</v>
      </c>
      <c r="K99" s="28">
        <f>SUM(H99:J99)</f>
        <v>6724.5889175498651</v>
      </c>
      <c r="L99" s="28">
        <f t="shared" si="32"/>
        <v>0</v>
      </c>
      <c r="M99" s="28">
        <f t="shared" si="32"/>
        <v>6001.5744061085843</v>
      </c>
      <c r="N99" s="28">
        <f t="shared" si="32"/>
        <v>723.01451144128089</v>
      </c>
      <c r="O99" s="28">
        <f t="shared" si="33"/>
        <v>6724.5889175498651</v>
      </c>
    </row>
    <row r="100" spans="1:15" ht="12.75" customHeight="1" x14ac:dyDescent="0.2">
      <c r="A100" s="22"/>
      <c r="B100" s="29">
        <v>5089</v>
      </c>
      <c r="C100" s="80" t="s">
        <v>40</v>
      </c>
      <c r="D100" s="75" t="s">
        <v>99</v>
      </c>
      <c r="E100" s="75"/>
      <c r="F100" s="24" t="s">
        <v>12</v>
      </c>
      <c r="G100" s="43" t="s">
        <v>22</v>
      </c>
      <c r="H100" s="28">
        <v>0</v>
      </c>
      <c r="I100" s="28">
        <v>2224.2358549100372</v>
      </c>
      <c r="J100" s="41">
        <v>7501.8504434615488</v>
      </c>
      <c r="K100" s="28">
        <f t="shared" si="31"/>
        <v>9726.0862983715851</v>
      </c>
      <c r="L100" s="28">
        <f t="shared" si="32"/>
        <v>0</v>
      </c>
      <c r="M100" s="28">
        <f t="shared" si="32"/>
        <v>2224.2358549100372</v>
      </c>
      <c r="N100" s="28">
        <f t="shared" si="32"/>
        <v>7501.8504434615488</v>
      </c>
      <c r="O100" s="28">
        <f t="shared" si="33"/>
        <v>9726.0862983715851</v>
      </c>
    </row>
    <row r="101" spans="1:15" ht="12.75" customHeight="1" x14ac:dyDescent="0.2">
      <c r="A101" s="22"/>
      <c r="B101" s="30">
        <v>4756</v>
      </c>
      <c r="C101" s="80" t="s">
        <v>82</v>
      </c>
      <c r="D101" s="75" t="s">
        <v>95</v>
      </c>
      <c r="E101" s="75"/>
      <c r="F101" s="24" t="s">
        <v>12</v>
      </c>
      <c r="G101" s="43" t="s">
        <v>22</v>
      </c>
      <c r="H101" s="28">
        <v>0</v>
      </c>
      <c r="I101" s="28">
        <v>10743.518825635658</v>
      </c>
      <c r="J101" s="41">
        <v>10982.254653677894</v>
      </c>
      <c r="K101" s="28">
        <f t="shared" si="31"/>
        <v>21725.773479313553</v>
      </c>
      <c r="L101" s="28">
        <f t="shared" si="32"/>
        <v>0</v>
      </c>
      <c r="M101" s="28">
        <f t="shared" si="32"/>
        <v>10743.518825635658</v>
      </c>
      <c r="N101" s="28">
        <f t="shared" si="32"/>
        <v>10982.254653677894</v>
      </c>
      <c r="O101" s="28">
        <f t="shared" si="33"/>
        <v>21725.773479313553</v>
      </c>
    </row>
    <row r="102" spans="1:15" ht="12.75" customHeight="1" x14ac:dyDescent="0.2">
      <c r="A102" s="22"/>
      <c r="B102" s="30">
        <v>5210</v>
      </c>
      <c r="C102" s="80" t="s">
        <v>41</v>
      </c>
      <c r="D102" s="75" t="s">
        <v>100</v>
      </c>
      <c r="E102" s="75"/>
      <c r="F102" s="24" t="s">
        <v>12</v>
      </c>
      <c r="G102" s="43" t="s">
        <v>22</v>
      </c>
      <c r="H102" s="28">
        <v>0</v>
      </c>
      <c r="I102" s="28">
        <v>31171.594639213967</v>
      </c>
      <c r="J102" s="41">
        <v>15932.135264295666</v>
      </c>
      <c r="K102" s="28">
        <f>SUM(H102:J102)</f>
        <v>47103.729903509637</v>
      </c>
      <c r="L102" s="28">
        <f t="shared" si="32"/>
        <v>0</v>
      </c>
      <c r="M102" s="28">
        <f t="shared" si="32"/>
        <v>31171.594639213967</v>
      </c>
      <c r="N102" s="28">
        <f t="shared" si="32"/>
        <v>15932.135264295666</v>
      </c>
      <c r="O102" s="28">
        <f t="shared" si="33"/>
        <v>47103.729903509637</v>
      </c>
    </row>
    <row r="103" spans="1:15" ht="12.75" customHeight="1" x14ac:dyDescent="0.2">
      <c r="A103" s="22"/>
      <c r="B103" s="29" t="s">
        <v>71</v>
      </c>
      <c r="C103" s="80" t="s">
        <v>72</v>
      </c>
      <c r="D103" s="75" t="s">
        <v>129</v>
      </c>
      <c r="E103" s="75"/>
      <c r="F103" s="24" t="s">
        <v>12</v>
      </c>
      <c r="G103" s="43">
        <v>43070</v>
      </c>
      <c r="H103" s="28">
        <v>19961.44442</v>
      </c>
      <c r="I103" s="28">
        <v>10357.836349144207</v>
      </c>
      <c r="J103" s="41">
        <v>6633.9452943137212</v>
      </c>
      <c r="K103" s="28">
        <f>SUM(H103:J103)</f>
        <v>36953.226063457929</v>
      </c>
      <c r="L103" s="28">
        <f t="shared" si="32"/>
        <v>19961.44442</v>
      </c>
      <c r="M103" s="28">
        <f t="shared" si="32"/>
        <v>10357.836349144207</v>
      </c>
      <c r="N103" s="28">
        <f t="shared" si="32"/>
        <v>6633.9452943137212</v>
      </c>
      <c r="O103" s="28">
        <f t="shared" si="33"/>
        <v>36953.226063457929</v>
      </c>
    </row>
    <row r="104" spans="1:15" ht="12.75" customHeight="1" x14ac:dyDescent="0.2">
      <c r="A104" s="22"/>
      <c r="B104" s="29" t="s">
        <v>71</v>
      </c>
      <c r="C104" s="80" t="s">
        <v>72</v>
      </c>
      <c r="D104" s="75" t="s">
        <v>97</v>
      </c>
      <c r="E104" s="75"/>
      <c r="F104" s="24" t="s">
        <v>12</v>
      </c>
      <c r="G104" s="43" t="s">
        <v>22</v>
      </c>
      <c r="H104" s="28">
        <v>0</v>
      </c>
      <c r="I104" s="28">
        <v>0</v>
      </c>
      <c r="J104" s="41">
        <v>743.44739462434165</v>
      </c>
      <c r="K104" s="28">
        <f>SUM(H104:J104)</f>
        <v>743.44739462434165</v>
      </c>
      <c r="L104" s="28">
        <f t="shared" si="32"/>
        <v>0</v>
      </c>
      <c r="M104" s="28">
        <f t="shared" si="32"/>
        <v>0</v>
      </c>
      <c r="N104" s="28">
        <f t="shared" si="32"/>
        <v>743.44739462434165</v>
      </c>
      <c r="O104" s="28">
        <f t="shared" si="33"/>
        <v>743.44739462434165</v>
      </c>
    </row>
    <row r="105" spans="1:15" s="17" customFormat="1" ht="13.5" thickBot="1" x14ac:dyDescent="0.25">
      <c r="A105" s="32"/>
      <c r="B105" s="34"/>
      <c r="C105" s="85" t="s">
        <v>42</v>
      </c>
      <c r="D105" s="74"/>
      <c r="E105" s="74"/>
      <c r="F105" s="18"/>
      <c r="G105" s="19"/>
      <c r="H105" s="35">
        <f t="shared" ref="H105:O105" si="34">+SUBTOTAL(9,H95:H104)</f>
        <v>24633.556850000001</v>
      </c>
      <c r="I105" s="35">
        <f t="shared" si="34"/>
        <v>78405.287050916319</v>
      </c>
      <c r="J105" s="35">
        <f t="shared" si="34"/>
        <v>69132.921375819438</v>
      </c>
      <c r="K105" s="35">
        <f t="shared" si="34"/>
        <v>172171.76527673579</v>
      </c>
      <c r="L105" s="35">
        <f t="shared" si="34"/>
        <v>24633.556850000001</v>
      </c>
      <c r="M105" s="35">
        <f t="shared" si="34"/>
        <v>78405.287050916319</v>
      </c>
      <c r="N105" s="35">
        <f t="shared" si="34"/>
        <v>69132.921375819438</v>
      </c>
      <c r="O105" s="35">
        <f t="shared" si="34"/>
        <v>172171.76527673579</v>
      </c>
    </row>
    <row r="106" spans="1:15" s="17" customFormat="1" ht="13.5" thickTop="1" x14ac:dyDescent="0.2">
      <c r="A106" s="32"/>
      <c r="B106" s="34"/>
      <c r="C106" s="85"/>
      <c r="D106" s="74"/>
      <c r="E106" s="74"/>
      <c r="F106" s="18"/>
      <c r="G106" s="19"/>
      <c r="H106" s="36"/>
      <c r="I106" s="36"/>
      <c r="J106" s="36"/>
      <c r="K106" s="36"/>
      <c r="L106" s="36"/>
      <c r="M106" s="36"/>
      <c r="N106" s="36"/>
      <c r="O106" s="36"/>
    </row>
    <row r="107" spans="1:15" s="17" customFormat="1" ht="18.75" x14ac:dyDescent="0.2">
      <c r="A107" s="32"/>
      <c r="B107" s="23" t="s">
        <v>43</v>
      </c>
      <c r="C107" s="85"/>
      <c r="D107" s="74"/>
      <c r="E107" s="74"/>
      <c r="F107" s="18"/>
      <c r="G107" s="19"/>
      <c r="H107" s="36"/>
      <c r="I107" s="36"/>
      <c r="J107" s="36"/>
      <c r="K107" s="36"/>
      <c r="L107" s="36"/>
      <c r="M107" s="44"/>
      <c r="N107" s="44"/>
      <c r="O107" s="36"/>
    </row>
    <row r="108" spans="1:15" ht="12.75" customHeight="1" x14ac:dyDescent="0.2">
      <c r="A108" s="22"/>
      <c r="B108" s="45" t="s">
        <v>44</v>
      </c>
      <c r="C108" s="92" t="s">
        <v>45</v>
      </c>
      <c r="D108" s="75" t="s">
        <v>112</v>
      </c>
      <c r="E108" s="75"/>
      <c r="F108" s="24" t="s">
        <v>12</v>
      </c>
      <c r="G108" s="19" t="s">
        <v>22</v>
      </c>
      <c r="H108" s="41">
        <v>0</v>
      </c>
      <c r="I108" s="41">
        <v>834.49029649440649</v>
      </c>
      <c r="J108" s="41">
        <v>939.1910028470387</v>
      </c>
      <c r="K108" s="41">
        <f>SUM(H108:J108)</f>
        <v>1773.6812993414451</v>
      </c>
      <c r="L108" s="41">
        <v>0</v>
      </c>
      <c r="M108" s="41">
        <f>+I108</f>
        <v>834.49029649440649</v>
      </c>
      <c r="N108" s="41">
        <f>+J108</f>
        <v>939.1910028470387</v>
      </c>
      <c r="O108" s="41">
        <f>SUM(L108:N108)</f>
        <v>1773.6812993414451</v>
      </c>
    </row>
    <row r="109" spans="1:15" s="17" customFormat="1" ht="13.5" thickBot="1" x14ac:dyDescent="0.25">
      <c r="A109" s="32"/>
      <c r="B109" s="29"/>
      <c r="C109" s="85" t="s">
        <v>46</v>
      </c>
      <c r="D109" s="75"/>
      <c r="E109" s="75"/>
      <c r="F109" s="24"/>
      <c r="G109" s="19"/>
      <c r="H109" s="35">
        <f t="shared" ref="H109:O109" si="35">+SUBTOTAL(9,H108:H108)</f>
        <v>0</v>
      </c>
      <c r="I109" s="35">
        <f t="shared" si="35"/>
        <v>834.49029649440649</v>
      </c>
      <c r="J109" s="35">
        <f t="shared" si="35"/>
        <v>939.1910028470387</v>
      </c>
      <c r="K109" s="35">
        <f t="shared" si="35"/>
        <v>1773.6812993414451</v>
      </c>
      <c r="L109" s="35">
        <f t="shared" si="35"/>
        <v>0</v>
      </c>
      <c r="M109" s="35">
        <f t="shared" si="35"/>
        <v>834.49029649440649</v>
      </c>
      <c r="N109" s="35">
        <f t="shared" si="35"/>
        <v>939.1910028470387</v>
      </c>
      <c r="O109" s="35">
        <f t="shared" si="35"/>
        <v>1773.6812993414451</v>
      </c>
    </row>
    <row r="110" spans="1:15" ht="13.5" thickTop="1" x14ac:dyDescent="0.2">
      <c r="A110" s="22"/>
      <c r="B110" s="26"/>
      <c r="C110" s="80"/>
      <c r="D110" s="75"/>
      <c r="E110" s="75"/>
      <c r="F110" s="24"/>
      <c r="G110" s="19"/>
      <c r="H110" s="40"/>
      <c r="I110" s="41"/>
      <c r="J110" s="41"/>
      <c r="K110" s="41"/>
      <c r="L110" s="41"/>
      <c r="M110" s="41"/>
      <c r="N110" s="41"/>
      <c r="O110" s="41"/>
    </row>
    <row r="111" spans="1:15" ht="18.75" x14ac:dyDescent="0.2">
      <c r="A111" s="22"/>
      <c r="B111" s="23" t="s">
        <v>47</v>
      </c>
      <c r="C111" s="80"/>
      <c r="D111" s="75"/>
      <c r="E111" s="75"/>
      <c r="F111" s="24"/>
      <c r="G111" s="19"/>
      <c r="H111" s="36"/>
      <c r="I111" s="36"/>
      <c r="K111" s="36"/>
      <c r="L111" s="36"/>
      <c r="M111" s="36"/>
      <c r="N111" s="36"/>
      <c r="O111" s="36"/>
    </row>
    <row r="112" spans="1:15" ht="12.75" customHeight="1" x14ac:dyDescent="0.2">
      <c r="A112" s="22"/>
      <c r="B112" s="46" t="s">
        <v>48</v>
      </c>
      <c r="C112" s="80" t="s">
        <v>74</v>
      </c>
      <c r="D112" s="75" t="s">
        <v>101</v>
      </c>
      <c r="E112" s="75"/>
      <c r="F112" s="24" t="s">
        <v>12</v>
      </c>
      <c r="G112" s="43" t="s">
        <v>22</v>
      </c>
      <c r="H112" s="28">
        <v>0</v>
      </c>
      <c r="I112" s="54">
        <v>2150.2727557538205</v>
      </c>
      <c r="J112" s="54">
        <v>2198.0547865011981</v>
      </c>
      <c r="K112" s="28">
        <f>SUM(H112:J112)</f>
        <v>4348.3275422550187</v>
      </c>
      <c r="L112" s="28">
        <v>0</v>
      </c>
      <c r="M112" s="54">
        <f t="shared" ref="M112:N115" si="36">+I112</f>
        <v>2150.2727557538205</v>
      </c>
      <c r="N112" s="54">
        <f t="shared" si="36"/>
        <v>2198.0547865011981</v>
      </c>
      <c r="O112" s="28">
        <f>SUM(L112:N112)</f>
        <v>4348.3275422550187</v>
      </c>
    </row>
    <row r="113" spans="1:15" ht="12.75" customHeight="1" x14ac:dyDescent="0.2">
      <c r="A113" s="22"/>
      <c r="B113" s="46" t="s">
        <v>48</v>
      </c>
      <c r="C113" s="80" t="s">
        <v>76</v>
      </c>
      <c r="D113" s="75" t="s">
        <v>102</v>
      </c>
      <c r="E113" s="75"/>
      <c r="F113" s="24" t="s">
        <v>12</v>
      </c>
      <c r="G113" s="43" t="s">
        <v>22</v>
      </c>
      <c r="H113" s="28">
        <v>0</v>
      </c>
      <c r="I113" s="54">
        <v>766.51313343895936</v>
      </c>
      <c r="J113" s="54">
        <v>783.54611402816329</v>
      </c>
      <c r="K113" s="28">
        <f>SUM(H113:J113)</f>
        <v>1550.0592474671225</v>
      </c>
      <c r="L113" s="28">
        <v>0</v>
      </c>
      <c r="M113" s="54">
        <f t="shared" si="36"/>
        <v>766.51313343895936</v>
      </c>
      <c r="N113" s="54">
        <f t="shared" si="36"/>
        <v>783.54611402816329</v>
      </c>
      <c r="O113" s="28">
        <f>SUM(L113:N113)</f>
        <v>1550.0592474671225</v>
      </c>
    </row>
    <row r="114" spans="1:15" ht="12.75" customHeight="1" x14ac:dyDescent="0.2">
      <c r="A114" s="22"/>
      <c r="B114" s="46" t="s">
        <v>48</v>
      </c>
      <c r="C114" s="80" t="s">
        <v>77</v>
      </c>
      <c r="D114" s="75" t="s">
        <v>103</v>
      </c>
      <c r="E114" s="75"/>
      <c r="F114" s="24" t="s">
        <v>12</v>
      </c>
      <c r="G114" s="43" t="s">
        <v>22</v>
      </c>
      <c r="H114" s="28">
        <v>0</v>
      </c>
      <c r="I114" s="54">
        <v>8537.335541383125</v>
      </c>
      <c r="J114" s="25">
        <v>0</v>
      </c>
      <c r="K114" s="28">
        <f>SUM(H114:J114)</f>
        <v>8537.335541383125</v>
      </c>
      <c r="L114" s="28">
        <f>+H114</f>
        <v>0</v>
      </c>
      <c r="M114" s="28">
        <f t="shared" si="36"/>
        <v>8537.335541383125</v>
      </c>
      <c r="N114" s="28">
        <f t="shared" si="36"/>
        <v>0</v>
      </c>
      <c r="O114" s="28">
        <f>SUM(L114:N114)</f>
        <v>8537.335541383125</v>
      </c>
    </row>
    <row r="115" spans="1:15" ht="12.75" customHeight="1" x14ac:dyDescent="0.2">
      <c r="A115" s="22"/>
      <c r="B115" s="46" t="s">
        <v>48</v>
      </c>
      <c r="C115" s="80" t="s">
        <v>104</v>
      </c>
      <c r="D115" s="75" t="s">
        <v>105</v>
      </c>
      <c r="E115" s="75"/>
      <c r="F115" s="24" t="s">
        <v>12</v>
      </c>
      <c r="G115" s="43" t="s">
        <v>22</v>
      </c>
      <c r="H115" s="37">
        <v>0</v>
      </c>
      <c r="I115" s="93">
        <v>86.296841810892957</v>
      </c>
      <c r="J115" s="47">
        <v>88.214476835461767</v>
      </c>
      <c r="K115" s="37">
        <f>SUM(H115:J115)</f>
        <v>174.51131864635471</v>
      </c>
      <c r="L115" s="37">
        <f>+H115</f>
        <v>0</v>
      </c>
      <c r="M115" s="37">
        <f t="shared" si="36"/>
        <v>86.296841810892957</v>
      </c>
      <c r="N115" s="37">
        <f t="shared" si="36"/>
        <v>88.214476835461767</v>
      </c>
      <c r="O115" s="37">
        <f>SUM(L115:N115)</f>
        <v>174.51131864635471</v>
      </c>
    </row>
    <row r="116" spans="1:15" s="17" customFormat="1" x14ac:dyDescent="0.2">
      <c r="A116" s="32"/>
      <c r="B116" s="48" t="s">
        <v>48</v>
      </c>
      <c r="C116" s="85" t="s">
        <v>49</v>
      </c>
      <c r="D116" s="74"/>
      <c r="E116" s="74"/>
      <c r="F116" s="18"/>
      <c r="G116" s="43"/>
      <c r="H116" s="33">
        <f>SUBTOTAL(9,H112:H115)</f>
        <v>0</v>
      </c>
      <c r="I116" s="33">
        <f>SUBTOTAL(9,I112:I115)</f>
        <v>11540.418272386798</v>
      </c>
      <c r="J116" s="33">
        <f t="shared" ref="J116:O116" si="37">SUBTOTAL(9,J112:J115)</f>
        <v>3069.8153773648232</v>
      </c>
      <c r="K116" s="33">
        <f t="shared" si="37"/>
        <v>14610.233649751621</v>
      </c>
      <c r="L116" s="33">
        <f t="shared" si="37"/>
        <v>0</v>
      </c>
      <c r="M116" s="33">
        <f t="shared" si="37"/>
        <v>11540.418272386798</v>
      </c>
      <c r="N116" s="33">
        <f t="shared" si="37"/>
        <v>3069.8153773648232</v>
      </c>
      <c r="O116" s="33">
        <f t="shared" si="37"/>
        <v>14610.233649751621</v>
      </c>
    </row>
    <row r="117" spans="1:15" s="17" customFormat="1" x14ac:dyDescent="0.2">
      <c r="A117" s="32"/>
      <c r="B117" s="48"/>
      <c r="C117" s="84"/>
      <c r="D117" s="74"/>
      <c r="E117" s="74"/>
      <c r="F117" s="18"/>
      <c r="G117" s="43"/>
      <c r="H117" s="33"/>
      <c r="I117" s="33"/>
      <c r="J117" s="33"/>
      <c r="K117" s="33"/>
      <c r="L117" s="33"/>
      <c r="M117" s="33"/>
      <c r="N117" s="33"/>
      <c r="O117" s="33"/>
    </row>
    <row r="118" spans="1:15" ht="12.75" customHeight="1" x14ac:dyDescent="0.2">
      <c r="A118" s="22"/>
      <c r="B118" s="46" t="s">
        <v>50</v>
      </c>
      <c r="C118" s="80" t="s">
        <v>51</v>
      </c>
      <c r="D118" s="75" t="s">
        <v>109</v>
      </c>
      <c r="E118" s="75"/>
      <c r="F118" s="24" t="s">
        <v>12</v>
      </c>
      <c r="G118" s="43" t="s">
        <v>22</v>
      </c>
      <c r="H118" s="28">
        <v>0</v>
      </c>
      <c r="I118" s="54">
        <v>5549.3503778868362</v>
      </c>
      <c r="J118" s="54">
        <v>5672.6646084534614</v>
      </c>
      <c r="K118" s="28">
        <f>SUM(H118:J118)</f>
        <v>11222.014986340298</v>
      </c>
      <c r="L118" s="28">
        <v>0</v>
      </c>
      <c r="M118" s="54">
        <f t="shared" ref="M118:N121" si="38">+I118</f>
        <v>5549.3503778868362</v>
      </c>
      <c r="N118" s="54">
        <f t="shared" si="38"/>
        <v>5672.6646084534614</v>
      </c>
      <c r="O118" s="28">
        <f>SUM(L118:N118)</f>
        <v>11222.014986340298</v>
      </c>
    </row>
    <row r="119" spans="1:15" ht="12.75" customHeight="1" x14ac:dyDescent="0.2">
      <c r="A119" s="22"/>
      <c r="B119" s="46" t="s">
        <v>50</v>
      </c>
      <c r="C119" s="80" t="s">
        <v>52</v>
      </c>
      <c r="D119" s="75" t="s">
        <v>117</v>
      </c>
      <c r="E119" s="75"/>
      <c r="F119" s="24" t="s">
        <v>12</v>
      </c>
      <c r="G119" s="43" t="s">
        <v>22</v>
      </c>
      <c r="H119" s="28">
        <v>0</v>
      </c>
      <c r="I119" s="54">
        <v>551.07571961350743</v>
      </c>
      <c r="J119" s="54">
        <v>563.32138328954397</v>
      </c>
      <c r="K119" s="28">
        <f>SUM(H119:J119)</f>
        <v>1114.3971029030513</v>
      </c>
      <c r="L119" s="28">
        <v>0</v>
      </c>
      <c r="M119" s="54">
        <f t="shared" si="38"/>
        <v>551.07571961350743</v>
      </c>
      <c r="N119" s="54">
        <f t="shared" si="38"/>
        <v>563.32138328954397</v>
      </c>
      <c r="O119" s="28">
        <f>SUM(L119:N119)</f>
        <v>1114.3971029030513</v>
      </c>
    </row>
    <row r="120" spans="1:15" ht="12.75" customHeight="1" x14ac:dyDescent="0.2">
      <c r="A120" s="22"/>
      <c r="B120" s="46" t="s">
        <v>50</v>
      </c>
      <c r="C120" s="80" t="s">
        <v>78</v>
      </c>
      <c r="D120" s="75" t="s">
        <v>108</v>
      </c>
      <c r="E120" s="75"/>
      <c r="F120" s="24" t="s">
        <v>12</v>
      </c>
      <c r="G120" s="43" t="s">
        <v>22</v>
      </c>
      <c r="H120" s="28">
        <v>0</v>
      </c>
      <c r="I120" s="54">
        <v>6790.3168411984552</v>
      </c>
      <c r="J120" s="54">
        <v>6091.7476792024481</v>
      </c>
      <c r="K120" s="28">
        <f>SUM(H120:J120)</f>
        <v>12882.064520400903</v>
      </c>
      <c r="L120" s="28">
        <v>0</v>
      </c>
      <c r="M120" s="54">
        <f t="shared" si="38"/>
        <v>6790.3168411984552</v>
      </c>
      <c r="N120" s="54">
        <f t="shared" si="38"/>
        <v>6091.7476792024481</v>
      </c>
      <c r="O120" s="28">
        <f>SUM(L120:N120)</f>
        <v>12882.064520400903</v>
      </c>
    </row>
    <row r="121" spans="1:15" ht="12.75" customHeight="1" x14ac:dyDescent="0.2">
      <c r="A121" s="22"/>
      <c r="B121" s="46" t="s">
        <v>50</v>
      </c>
      <c r="C121" s="80" t="s">
        <v>79</v>
      </c>
      <c r="D121" s="75" t="s">
        <v>111</v>
      </c>
      <c r="E121" s="75"/>
      <c r="F121" s="24" t="s">
        <v>12</v>
      </c>
      <c r="G121" s="43" t="s">
        <v>22</v>
      </c>
      <c r="H121" s="37">
        <v>0</v>
      </c>
      <c r="I121" s="93">
        <v>721.91993853267365</v>
      </c>
      <c r="J121" s="93">
        <v>1506.2717618916686</v>
      </c>
      <c r="K121" s="37">
        <f>SUM(H121:J121)</f>
        <v>2228.1917004243423</v>
      </c>
      <c r="L121" s="37">
        <v>0</v>
      </c>
      <c r="M121" s="93">
        <f t="shared" si="38"/>
        <v>721.91993853267365</v>
      </c>
      <c r="N121" s="93">
        <f t="shared" si="38"/>
        <v>1506.2717618916686</v>
      </c>
      <c r="O121" s="37">
        <f>SUM(L121:N121)</f>
        <v>2228.1917004243423</v>
      </c>
    </row>
    <row r="122" spans="1:15" s="17" customFormat="1" x14ac:dyDescent="0.2">
      <c r="A122" s="32"/>
      <c r="B122" s="27" t="s">
        <v>50</v>
      </c>
      <c r="C122" s="85" t="s">
        <v>53</v>
      </c>
      <c r="D122" s="74"/>
      <c r="E122" s="74"/>
      <c r="F122" s="18"/>
      <c r="G122" s="43"/>
      <c r="H122" s="33">
        <f t="shared" ref="H122:O122" si="39">SUBTOTAL(9,H118:H121)</f>
        <v>0</v>
      </c>
      <c r="I122" s="33">
        <f t="shared" si="39"/>
        <v>13612.662877231473</v>
      </c>
      <c r="J122" s="33">
        <f t="shared" si="39"/>
        <v>13834.005432837122</v>
      </c>
      <c r="K122" s="33">
        <f t="shared" si="39"/>
        <v>27446.668310068599</v>
      </c>
      <c r="L122" s="33">
        <f t="shared" si="39"/>
        <v>0</v>
      </c>
      <c r="M122" s="33">
        <f t="shared" si="39"/>
        <v>13612.662877231473</v>
      </c>
      <c r="N122" s="33">
        <f t="shared" si="39"/>
        <v>13834.005432837122</v>
      </c>
      <c r="O122" s="33">
        <f t="shared" si="39"/>
        <v>27446.668310068599</v>
      </c>
    </row>
    <row r="123" spans="1:15" s="17" customFormat="1" x14ac:dyDescent="0.2">
      <c r="A123" s="32"/>
      <c r="B123" s="27"/>
      <c r="C123" s="85"/>
      <c r="D123" s="74"/>
      <c r="E123" s="74"/>
      <c r="F123" s="18"/>
      <c r="G123" s="43"/>
      <c r="H123" s="33"/>
      <c r="I123" s="33"/>
      <c r="J123" s="33"/>
      <c r="K123" s="33"/>
      <c r="L123" s="33"/>
      <c r="M123" s="33"/>
      <c r="N123" s="33"/>
      <c r="O123" s="33"/>
    </row>
    <row r="124" spans="1:15" ht="12.75" customHeight="1" x14ac:dyDescent="0.2">
      <c r="A124" s="22"/>
      <c r="B124" s="27">
        <v>7298</v>
      </c>
      <c r="C124" s="92" t="s">
        <v>54</v>
      </c>
      <c r="D124" s="75" t="s">
        <v>113</v>
      </c>
      <c r="E124" s="75"/>
      <c r="F124" s="24" t="s">
        <v>12</v>
      </c>
      <c r="G124" s="43" t="s">
        <v>22</v>
      </c>
      <c r="H124" s="28">
        <v>0</v>
      </c>
      <c r="I124" s="54">
        <v>64200.796500727949</v>
      </c>
      <c r="J124" s="54">
        <v>115845.72245883438</v>
      </c>
      <c r="K124" s="28">
        <f>SUM(H124:J124)</f>
        <v>180046.51895956232</v>
      </c>
      <c r="L124" s="28">
        <v>0</v>
      </c>
      <c r="M124" s="25">
        <f>+I124</f>
        <v>64200.796500727949</v>
      </c>
      <c r="N124" s="25">
        <f>+J124</f>
        <v>115845.72245883438</v>
      </c>
      <c r="O124" s="28">
        <f>SUM(L124:N124)</f>
        <v>180046.51895956232</v>
      </c>
    </row>
    <row r="125" spans="1:15" ht="12.75" customHeight="1" x14ac:dyDescent="0.2">
      <c r="A125" s="22"/>
      <c r="B125" s="27">
        <v>3362</v>
      </c>
      <c r="C125" s="92" t="s">
        <v>55</v>
      </c>
      <c r="D125" s="75" t="s">
        <v>110</v>
      </c>
      <c r="E125" s="75"/>
      <c r="F125" s="24" t="s">
        <v>12</v>
      </c>
      <c r="G125" s="43" t="s">
        <v>22</v>
      </c>
      <c r="H125" s="28">
        <v>0</v>
      </c>
      <c r="I125" s="25">
        <v>11779.2732133357</v>
      </c>
      <c r="J125" s="25">
        <v>0</v>
      </c>
      <c r="K125" s="28">
        <f>SUM(H125:J125)</f>
        <v>11779.2732133357</v>
      </c>
      <c r="L125" s="28">
        <v>0</v>
      </c>
      <c r="M125" s="25">
        <f>+I125</f>
        <v>11779.2732133357</v>
      </c>
      <c r="N125" s="25">
        <f>+J125</f>
        <v>0</v>
      </c>
      <c r="O125" s="28">
        <f>SUM(L125:N125)</f>
        <v>11779.2732133357</v>
      </c>
    </row>
    <row r="126" spans="1:15" x14ac:dyDescent="0.2">
      <c r="A126" s="22"/>
      <c r="B126" s="29"/>
      <c r="C126" s="80"/>
      <c r="D126" s="75"/>
      <c r="E126" s="75"/>
      <c r="F126" s="24"/>
      <c r="G126" s="43"/>
      <c r="H126" s="28"/>
      <c r="I126" s="28"/>
      <c r="J126" s="28"/>
      <c r="K126" s="28"/>
      <c r="L126" s="28"/>
      <c r="M126" s="28"/>
      <c r="N126" s="28"/>
      <c r="O126" s="28"/>
    </row>
    <row r="127" spans="1:15" ht="12.75" customHeight="1" x14ac:dyDescent="0.2">
      <c r="A127" s="22"/>
      <c r="B127" s="46" t="s">
        <v>56</v>
      </c>
      <c r="C127" s="80" t="s">
        <v>73</v>
      </c>
      <c r="D127" s="75" t="s">
        <v>115</v>
      </c>
      <c r="E127" s="75"/>
      <c r="F127" s="24" t="s">
        <v>12</v>
      </c>
      <c r="G127" s="43" t="s">
        <v>22</v>
      </c>
      <c r="H127" s="28">
        <v>0</v>
      </c>
      <c r="I127" s="54">
        <v>32.125583146040285</v>
      </c>
      <c r="J127" s="54">
        <v>32.839457977758265</v>
      </c>
      <c r="K127" s="28">
        <f>SUM(H127:J127)</f>
        <v>64.965041123798557</v>
      </c>
      <c r="L127" s="28">
        <v>0</v>
      </c>
      <c r="M127" s="54">
        <f t="shared" ref="M127:N129" si="40">+I127</f>
        <v>32.125583146040285</v>
      </c>
      <c r="N127" s="54">
        <f t="shared" si="40"/>
        <v>32.839457977758265</v>
      </c>
      <c r="O127" s="28">
        <f>SUM(L127:N127)</f>
        <v>64.965041123798557</v>
      </c>
    </row>
    <row r="128" spans="1:15" ht="12.75" customHeight="1" x14ac:dyDescent="0.2">
      <c r="A128" s="22"/>
      <c r="B128" s="46" t="s">
        <v>56</v>
      </c>
      <c r="C128" s="80" t="s">
        <v>57</v>
      </c>
      <c r="D128" s="75" t="s">
        <v>116</v>
      </c>
      <c r="E128" s="75"/>
      <c r="F128" s="24" t="s">
        <v>12</v>
      </c>
      <c r="G128" s="43" t="s">
        <v>22</v>
      </c>
      <c r="H128" s="28">
        <v>0</v>
      </c>
      <c r="I128" s="54">
        <v>86.379422706796774</v>
      </c>
      <c r="J128" s="54">
        <v>88.29889279293937</v>
      </c>
      <c r="K128" s="28">
        <f>SUM(H128:J128)</f>
        <v>174.67831549973613</v>
      </c>
      <c r="L128" s="28">
        <v>0</v>
      </c>
      <c r="M128" s="54">
        <f t="shared" si="40"/>
        <v>86.379422706796774</v>
      </c>
      <c r="N128" s="54">
        <f t="shared" si="40"/>
        <v>88.29889279293937</v>
      </c>
      <c r="O128" s="28">
        <f>SUM(L128:N128)</f>
        <v>174.67831549973613</v>
      </c>
    </row>
    <row r="129" spans="1:15" ht="12.75" customHeight="1" x14ac:dyDescent="0.2">
      <c r="A129" s="22"/>
      <c r="B129" s="46" t="s">
        <v>56</v>
      </c>
      <c r="C129" s="80" t="s">
        <v>75</v>
      </c>
      <c r="D129" s="75" t="s">
        <v>114</v>
      </c>
      <c r="E129" s="75"/>
      <c r="F129" s="24" t="s">
        <v>12</v>
      </c>
      <c r="G129" s="43" t="s">
        <v>22</v>
      </c>
      <c r="H129" s="37">
        <v>0</v>
      </c>
      <c r="I129" s="93">
        <v>886.35176330355523</v>
      </c>
      <c r="J129" s="93">
        <v>906.04772377826032</v>
      </c>
      <c r="K129" s="37">
        <f>SUM(H129:J129)</f>
        <v>1792.3994870818156</v>
      </c>
      <c r="L129" s="37">
        <v>0</v>
      </c>
      <c r="M129" s="93">
        <f t="shared" si="40"/>
        <v>886.35176330355523</v>
      </c>
      <c r="N129" s="93">
        <f t="shared" si="40"/>
        <v>906.04772377826032</v>
      </c>
      <c r="O129" s="37">
        <f>SUM(L129:N129)</f>
        <v>1792.3994870818156</v>
      </c>
    </row>
    <row r="130" spans="1:15" s="17" customFormat="1" x14ac:dyDescent="0.2">
      <c r="A130" s="32"/>
      <c r="B130" s="49" t="s">
        <v>56</v>
      </c>
      <c r="C130" s="85" t="s">
        <v>58</v>
      </c>
      <c r="D130" s="74"/>
      <c r="E130" s="74"/>
      <c r="F130" s="18"/>
      <c r="G130" s="43"/>
      <c r="H130" s="33">
        <f t="shared" ref="H130:O130" si="41">SUBTOTAL(9,H127:H129)</f>
        <v>0</v>
      </c>
      <c r="I130" s="33">
        <f t="shared" si="41"/>
        <v>1004.8567691563923</v>
      </c>
      <c r="J130" s="33">
        <f t="shared" si="41"/>
        <v>1027.186074548958</v>
      </c>
      <c r="K130" s="33">
        <f t="shared" si="41"/>
        <v>2032.0428437053502</v>
      </c>
      <c r="L130" s="33">
        <f t="shared" si="41"/>
        <v>0</v>
      </c>
      <c r="M130" s="33">
        <f t="shared" si="41"/>
        <v>1004.8567691563923</v>
      </c>
      <c r="N130" s="33">
        <f t="shared" si="41"/>
        <v>1027.186074548958</v>
      </c>
      <c r="O130" s="33">
        <f t="shared" si="41"/>
        <v>2032.0428437053502</v>
      </c>
    </row>
    <row r="131" spans="1:15" s="17" customFormat="1" x14ac:dyDescent="0.2">
      <c r="A131" s="32"/>
      <c r="B131" s="49"/>
      <c r="C131" s="84"/>
      <c r="D131" s="74"/>
      <c r="E131" s="74"/>
      <c r="F131" s="18"/>
      <c r="G131" s="43"/>
      <c r="H131" s="33"/>
      <c r="I131" s="33"/>
      <c r="J131" s="33"/>
      <c r="K131" s="33"/>
      <c r="L131" s="33"/>
      <c r="M131" s="33"/>
      <c r="N131" s="33"/>
      <c r="O131" s="33"/>
    </row>
    <row r="132" spans="1:15" s="17" customFormat="1" ht="13.5" thickBot="1" x14ac:dyDescent="0.25">
      <c r="A132" s="32"/>
      <c r="B132" s="34"/>
      <c r="C132" s="84" t="s">
        <v>59</v>
      </c>
      <c r="D132" s="74"/>
      <c r="E132" s="74"/>
      <c r="F132" s="18"/>
      <c r="G132" s="19"/>
      <c r="H132" s="98">
        <f t="shared" ref="H132:O132" si="42">SUBTOTAL(9,H112:H130)</f>
        <v>0</v>
      </c>
      <c r="I132" s="98">
        <f t="shared" si="42"/>
        <v>102138.00763283831</v>
      </c>
      <c r="J132" s="98">
        <f t="shared" si="42"/>
        <v>133776.72934358529</v>
      </c>
      <c r="K132" s="98">
        <f t="shared" si="42"/>
        <v>235914.73697642359</v>
      </c>
      <c r="L132" s="98">
        <f t="shared" si="42"/>
        <v>0</v>
      </c>
      <c r="M132" s="98">
        <f t="shared" si="42"/>
        <v>102138.00763283831</v>
      </c>
      <c r="N132" s="98">
        <f t="shared" si="42"/>
        <v>133776.72934358529</v>
      </c>
      <c r="O132" s="98">
        <f t="shared" si="42"/>
        <v>235914.73697642359</v>
      </c>
    </row>
    <row r="133" spans="1:15" s="17" customFormat="1" ht="13.5" thickTop="1" x14ac:dyDescent="0.2">
      <c r="A133" s="32"/>
      <c r="B133" s="34"/>
      <c r="C133" s="84"/>
      <c r="D133" s="74"/>
      <c r="E133" s="74"/>
      <c r="F133" s="18"/>
      <c r="G133" s="19"/>
      <c r="H133" s="50"/>
      <c r="I133" s="99"/>
      <c r="J133" s="100"/>
      <c r="K133" s="100"/>
      <c r="L133" s="100"/>
      <c r="M133" s="100"/>
      <c r="N133" s="100"/>
      <c r="O133" s="100"/>
    </row>
    <row r="134" spans="1:15" s="17" customFormat="1" ht="15.75" thickBot="1" x14ac:dyDescent="0.25">
      <c r="A134" s="6"/>
      <c r="B134" s="94" t="s">
        <v>60</v>
      </c>
      <c r="C134" s="94"/>
      <c r="D134" s="106"/>
      <c r="E134" s="8"/>
      <c r="F134" s="94"/>
      <c r="G134" s="19"/>
      <c r="H134" s="98">
        <f t="shared" ref="H134:O134" si="43">+SUBTOTAL(9,H8:H133)</f>
        <v>85861.82227660004</v>
      </c>
      <c r="I134" s="98">
        <f t="shared" si="43"/>
        <v>229026.73576144362</v>
      </c>
      <c r="J134" s="98">
        <f t="shared" si="43"/>
        <v>211321.98520665543</v>
      </c>
      <c r="K134" s="98">
        <f t="shared" si="43"/>
        <v>526210.54324469913</v>
      </c>
      <c r="L134" s="98">
        <f t="shared" si="43"/>
        <v>85861.82227660004</v>
      </c>
      <c r="M134" s="98">
        <f t="shared" si="43"/>
        <v>229026.73576144362</v>
      </c>
      <c r="N134" s="98">
        <f t="shared" si="43"/>
        <v>211321.98520665543</v>
      </c>
      <c r="O134" s="98">
        <f t="shared" si="43"/>
        <v>526210.54324469913</v>
      </c>
    </row>
    <row r="135" spans="1:15" ht="13.5" thickTop="1" x14ac:dyDescent="0.2">
      <c r="A135" s="6"/>
      <c r="D135" s="61"/>
      <c r="E135" s="61"/>
      <c r="G135" s="51"/>
      <c r="H135" s="52"/>
      <c r="I135" s="28"/>
      <c r="J135" s="28"/>
      <c r="K135" s="28"/>
      <c r="L135" s="28"/>
      <c r="M135" s="28"/>
      <c r="N135" s="28"/>
      <c r="O135" s="28"/>
    </row>
    <row r="136" spans="1:15" ht="15.75" customHeight="1" thickBot="1" x14ac:dyDescent="0.25">
      <c r="A136" s="6"/>
      <c r="B136" s="182" t="s">
        <v>106</v>
      </c>
      <c r="C136" s="182"/>
      <c r="D136" s="107"/>
      <c r="E136" s="108"/>
      <c r="G136" s="51"/>
      <c r="H136" s="98">
        <f>+H134-H138</f>
        <v>85861.82227660004</v>
      </c>
      <c r="I136" s="98">
        <f t="shared" ref="I136:O136" si="44">+I134-I138</f>
        <v>68506.78713033878</v>
      </c>
      <c r="J136" s="98">
        <f t="shared" si="44"/>
        <v>32769.588778717356</v>
      </c>
      <c r="K136" s="98">
        <f t="shared" si="44"/>
        <v>187138.19818565622</v>
      </c>
      <c r="L136" s="98">
        <f t="shared" si="44"/>
        <v>85861.82227660004</v>
      </c>
      <c r="M136" s="98">
        <f t="shared" si="44"/>
        <v>68506.78713033878</v>
      </c>
      <c r="N136" s="98">
        <f t="shared" si="44"/>
        <v>32769.588778717356</v>
      </c>
      <c r="O136" s="98">
        <f t="shared" si="44"/>
        <v>187138.19818565622</v>
      </c>
    </row>
    <row r="137" spans="1:15" ht="13.5" thickTop="1" x14ac:dyDescent="0.2">
      <c r="A137" s="6"/>
      <c r="D137" s="61"/>
      <c r="E137" s="61"/>
      <c r="G137" s="51"/>
      <c r="H137" s="28"/>
      <c r="I137" s="28"/>
      <c r="J137" s="28"/>
      <c r="K137" s="28"/>
      <c r="L137" s="28"/>
      <c r="M137" s="28"/>
      <c r="N137" s="28"/>
      <c r="O137" s="28"/>
    </row>
    <row r="138" spans="1:15" ht="15" customHeight="1" thickBot="1" x14ac:dyDescent="0.25">
      <c r="A138" s="6"/>
      <c r="B138" s="182" t="s">
        <v>107</v>
      </c>
      <c r="C138" s="182"/>
      <c r="D138" s="182"/>
      <c r="E138" s="182"/>
      <c r="F138" s="182"/>
      <c r="G138" s="51"/>
      <c r="H138" s="38">
        <f t="shared" ref="H138:O138" si="45">+H105+H109+H132-H103-H96</f>
        <v>0</v>
      </c>
      <c r="I138" s="38">
        <f t="shared" si="45"/>
        <v>160519.94863110484</v>
      </c>
      <c r="J138" s="38">
        <f t="shared" si="45"/>
        <v>178552.39642793807</v>
      </c>
      <c r="K138" s="38">
        <f t="shared" si="45"/>
        <v>339072.34505904291</v>
      </c>
      <c r="L138" s="38">
        <f t="shared" si="45"/>
        <v>0</v>
      </c>
      <c r="M138" s="38">
        <f t="shared" si="45"/>
        <v>160519.94863110484</v>
      </c>
      <c r="N138" s="38">
        <f t="shared" si="45"/>
        <v>178552.39642793807</v>
      </c>
      <c r="O138" s="38">
        <f t="shared" si="45"/>
        <v>339072.34505904291</v>
      </c>
    </row>
    <row r="139" spans="1:15" ht="13.5" thickTop="1" x14ac:dyDescent="0.2">
      <c r="H139" s="54"/>
      <c r="I139" s="54"/>
      <c r="J139" s="54"/>
      <c r="K139" s="54"/>
      <c r="L139" s="25"/>
      <c r="M139" s="25"/>
      <c r="N139" s="25"/>
      <c r="O139" s="25"/>
    </row>
    <row r="140" spans="1:15" x14ac:dyDescent="0.2">
      <c r="H140" s="25"/>
      <c r="I140" s="25"/>
      <c r="J140" s="25"/>
      <c r="K140" s="25"/>
      <c r="L140" s="25"/>
      <c r="M140" s="25"/>
      <c r="N140" s="25"/>
      <c r="O140" s="25"/>
    </row>
    <row r="141" spans="1:15" x14ac:dyDescent="0.2">
      <c r="H141" s="25"/>
      <c r="I141" s="25"/>
      <c r="J141" s="25"/>
      <c r="K141" s="25"/>
      <c r="L141" s="25"/>
      <c r="M141" s="25"/>
      <c r="N141" s="25"/>
      <c r="O141" s="25"/>
    </row>
    <row r="142" spans="1:15" x14ac:dyDescent="0.2">
      <c r="H142" s="25"/>
      <c r="I142" s="25"/>
      <c r="J142" s="25"/>
      <c r="K142" s="25"/>
      <c r="L142" s="25"/>
      <c r="M142" s="25"/>
      <c r="N142" s="25"/>
      <c r="O142" s="25"/>
    </row>
    <row r="143" spans="1:15" x14ac:dyDescent="0.2">
      <c r="A143" s="95"/>
      <c r="B143" s="26"/>
      <c r="C143" s="83"/>
      <c r="D143" s="76"/>
      <c r="E143" s="76"/>
      <c r="F143" s="24"/>
      <c r="G143" s="4"/>
      <c r="H143" s="25"/>
      <c r="I143" s="25"/>
      <c r="J143" s="25"/>
      <c r="K143" s="25"/>
      <c r="L143" s="25"/>
      <c r="M143" s="25"/>
      <c r="N143" s="25"/>
      <c r="O143" s="25" t="s">
        <v>80</v>
      </c>
    </row>
    <row r="144" spans="1:15" x14ac:dyDescent="0.2">
      <c r="A144" s="95"/>
      <c r="B144" s="26"/>
      <c r="C144" s="80"/>
      <c r="D144" s="76"/>
      <c r="E144" s="76"/>
      <c r="F144" s="24"/>
      <c r="G144" s="4"/>
      <c r="H144" s="25"/>
      <c r="I144" s="25"/>
      <c r="J144" s="25"/>
      <c r="K144" s="25"/>
      <c r="L144" s="25"/>
      <c r="M144" s="25"/>
      <c r="N144" s="25"/>
      <c r="O144" s="25"/>
    </row>
    <row r="145" spans="1:15" x14ac:dyDescent="0.2">
      <c r="H145" s="25"/>
      <c r="I145" s="111"/>
      <c r="J145" s="25"/>
      <c r="K145" s="25"/>
      <c r="L145" s="25"/>
      <c r="M145" s="25"/>
      <c r="N145" s="25"/>
      <c r="O145" s="25"/>
    </row>
    <row r="146" spans="1:15" x14ac:dyDescent="0.2">
      <c r="A146" s="95"/>
      <c r="B146" s="55"/>
      <c r="C146" s="83"/>
      <c r="D146" s="76"/>
      <c r="E146" s="76"/>
      <c r="F146" s="24"/>
      <c r="G146" s="56"/>
      <c r="H146" s="25"/>
      <c r="I146" s="25"/>
      <c r="J146" s="25"/>
      <c r="K146" s="25"/>
      <c r="L146" s="25"/>
      <c r="M146" s="25"/>
      <c r="N146" s="25"/>
      <c r="O146" s="25"/>
    </row>
    <row r="147" spans="1:15" x14ac:dyDescent="0.2">
      <c r="A147" s="95"/>
      <c r="B147" s="55"/>
      <c r="C147" s="83"/>
      <c r="D147" s="76"/>
      <c r="E147" s="76"/>
      <c r="F147" s="24"/>
      <c r="G147" s="56"/>
      <c r="H147" s="25"/>
      <c r="I147" s="25"/>
      <c r="J147" s="25"/>
      <c r="K147" s="25"/>
      <c r="L147" s="25"/>
      <c r="M147" s="25"/>
      <c r="N147" s="25"/>
      <c r="O147" s="25"/>
    </row>
    <row r="148" spans="1:15" s="17" customFormat="1" x14ac:dyDescent="0.2">
      <c r="A148" s="96"/>
      <c r="B148" s="34"/>
      <c r="C148" s="86"/>
      <c r="D148" s="77"/>
      <c r="E148" s="77"/>
      <c r="F148" s="18"/>
      <c r="G148" s="4"/>
      <c r="H148" s="57"/>
      <c r="I148" s="57"/>
      <c r="J148" s="57"/>
      <c r="K148" s="57"/>
      <c r="L148" s="57"/>
      <c r="M148" s="57"/>
      <c r="N148" s="57"/>
      <c r="O148" s="57"/>
    </row>
    <row r="149" spans="1:15" x14ac:dyDescent="0.2">
      <c r="H149" s="25"/>
      <c r="I149" s="25"/>
      <c r="J149" s="25"/>
      <c r="K149" s="25"/>
      <c r="L149" s="25"/>
      <c r="M149" s="25"/>
      <c r="N149" s="25"/>
      <c r="O149" s="25"/>
    </row>
    <row r="150" spans="1:15" x14ac:dyDescent="0.2">
      <c r="H150" s="25"/>
      <c r="I150" s="25"/>
      <c r="J150" s="25"/>
      <c r="K150" s="25"/>
      <c r="L150" s="25"/>
      <c r="M150" s="25"/>
      <c r="N150" s="25"/>
      <c r="O150" s="25"/>
    </row>
    <row r="151" spans="1:15" x14ac:dyDescent="0.2">
      <c r="H151" s="25"/>
      <c r="I151" s="25"/>
      <c r="J151" s="25"/>
      <c r="K151" s="25"/>
      <c r="L151" s="25"/>
      <c r="M151" s="25"/>
      <c r="N151" s="25"/>
      <c r="O151" s="25"/>
    </row>
    <row r="152" spans="1:15" x14ac:dyDescent="0.2">
      <c r="H152" s="25"/>
      <c r="I152" s="25"/>
      <c r="J152" s="25"/>
      <c r="K152" s="25"/>
      <c r="L152" s="25"/>
      <c r="M152" s="25"/>
      <c r="N152" s="25"/>
      <c r="O152" s="25"/>
    </row>
    <row r="153" spans="1:15" ht="15" x14ac:dyDescent="0.2">
      <c r="H153" s="25"/>
      <c r="I153" s="25"/>
      <c r="J153" s="25"/>
      <c r="K153" s="58"/>
      <c r="L153" s="25"/>
      <c r="M153" s="25"/>
      <c r="N153" s="25"/>
      <c r="O153" s="25"/>
    </row>
    <row r="154" spans="1:15" x14ac:dyDescent="0.2">
      <c r="H154" s="25"/>
      <c r="I154" s="25"/>
      <c r="J154" s="25"/>
      <c r="K154" s="25"/>
      <c r="L154" s="25"/>
      <c r="M154" s="25"/>
      <c r="N154" s="25"/>
      <c r="O154" s="25"/>
    </row>
    <row r="155" spans="1:15" x14ac:dyDescent="0.2">
      <c r="H155" s="25"/>
      <c r="I155" s="25"/>
      <c r="J155" s="25"/>
      <c r="K155" s="25"/>
      <c r="L155" s="25"/>
      <c r="M155" s="25"/>
      <c r="N155" s="25"/>
      <c r="O155" s="25"/>
    </row>
    <row r="156" spans="1:15" x14ac:dyDescent="0.2">
      <c r="H156" s="25"/>
      <c r="I156" s="25"/>
      <c r="J156" s="25"/>
      <c r="K156" s="25"/>
      <c r="L156" s="25"/>
      <c r="M156" s="25"/>
      <c r="N156" s="25"/>
      <c r="O156" s="25"/>
    </row>
    <row r="157" spans="1:15" x14ac:dyDescent="0.2">
      <c r="H157" s="25"/>
      <c r="I157" s="25"/>
      <c r="J157" s="25"/>
      <c r="K157" s="25"/>
      <c r="L157" s="25"/>
      <c r="M157" s="25"/>
      <c r="N157" s="25"/>
      <c r="O157" s="25"/>
    </row>
    <row r="158" spans="1:15" x14ac:dyDescent="0.2">
      <c r="H158" s="25"/>
      <c r="I158" s="25"/>
      <c r="J158" s="25"/>
      <c r="K158" s="25"/>
      <c r="L158" s="25"/>
      <c r="M158" s="25"/>
      <c r="N158" s="25"/>
      <c r="O158" s="25"/>
    </row>
    <row r="159" spans="1:15" x14ac:dyDescent="0.2">
      <c r="H159" s="25"/>
      <c r="I159" s="25"/>
      <c r="J159" s="25"/>
      <c r="K159" s="25"/>
      <c r="L159" s="25"/>
      <c r="M159" s="25"/>
      <c r="N159" s="25"/>
      <c r="O159" s="25"/>
    </row>
    <row r="160" spans="1:15" x14ac:dyDescent="0.2">
      <c r="H160" s="25"/>
      <c r="I160" s="25"/>
      <c r="J160" s="25"/>
      <c r="K160" s="25"/>
      <c r="L160" s="25"/>
      <c r="M160" s="25"/>
      <c r="N160" s="25"/>
      <c r="O160" s="25"/>
    </row>
    <row r="161" spans="8:15" x14ac:dyDescent="0.2">
      <c r="H161" s="25"/>
      <c r="I161" s="25"/>
      <c r="J161" s="25"/>
      <c r="K161" s="25"/>
      <c r="L161" s="25"/>
      <c r="M161" s="25"/>
      <c r="N161" s="25"/>
      <c r="O161" s="25"/>
    </row>
    <row r="162" spans="8:15" x14ac:dyDescent="0.2">
      <c r="H162" s="25"/>
      <c r="I162" s="25"/>
      <c r="J162" s="25"/>
      <c r="K162" s="25"/>
      <c r="L162" s="25"/>
      <c r="M162" s="25"/>
      <c r="N162" s="25"/>
      <c r="O162" s="25"/>
    </row>
    <row r="163" spans="8:15" x14ac:dyDescent="0.2">
      <c r="H163" s="25"/>
      <c r="I163" s="25"/>
      <c r="J163" s="25"/>
      <c r="K163" s="25"/>
      <c r="L163" s="25"/>
      <c r="M163" s="25"/>
      <c r="N163" s="25"/>
      <c r="O163" s="25"/>
    </row>
    <row r="164" spans="8:15" x14ac:dyDescent="0.2">
      <c r="H164" s="25"/>
      <c r="I164" s="25"/>
      <c r="J164" s="25"/>
      <c r="K164" s="25"/>
      <c r="L164" s="25"/>
      <c r="M164" s="25"/>
      <c r="N164" s="25"/>
      <c r="O164" s="25"/>
    </row>
    <row r="165" spans="8:15" x14ac:dyDescent="0.2">
      <c r="H165" s="25"/>
      <c r="I165" s="25"/>
      <c r="J165" s="25"/>
      <c r="K165" s="25"/>
      <c r="L165" s="25"/>
      <c r="M165" s="25"/>
      <c r="N165" s="25"/>
      <c r="O165" s="25"/>
    </row>
    <row r="166" spans="8:15" x14ac:dyDescent="0.2">
      <c r="H166" s="25"/>
      <c r="I166" s="25"/>
      <c r="J166" s="25"/>
      <c r="K166" s="25"/>
      <c r="L166" s="25"/>
      <c r="M166" s="25"/>
      <c r="N166" s="25"/>
      <c r="O166" s="25"/>
    </row>
    <row r="167" spans="8:15" x14ac:dyDescent="0.2">
      <c r="H167" s="25"/>
      <c r="I167" s="25"/>
      <c r="J167" s="25"/>
      <c r="K167" s="25"/>
      <c r="L167" s="25"/>
      <c r="M167" s="25"/>
      <c r="N167" s="25"/>
      <c r="O167" s="25"/>
    </row>
    <row r="168" spans="8:15" x14ac:dyDescent="0.2">
      <c r="H168" s="25"/>
      <c r="I168" s="25"/>
      <c r="J168" s="25"/>
      <c r="K168" s="25"/>
      <c r="L168" s="25"/>
      <c r="M168" s="25"/>
      <c r="N168" s="25"/>
      <c r="O168" s="25"/>
    </row>
    <row r="169" spans="8:15" x14ac:dyDescent="0.2">
      <c r="H169" s="25"/>
      <c r="I169" s="25"/>
      <c r="J169" s="25"/>
      <c r="K169" s="25"/>
      <c r="L169" s="25"/>
      <c r="M169" s="25"/>
      <c r="N169" s="25"/>
      <c r="O169" s="25"/>
    </row>
    <row r="170" spans="8:15" x14ac:dyDescent="0.2">
      <c r="H170" s="25"/>
      <c r="I170" s="25"/>
      <c r="J170" s="25"/>
      <c r="K170" s="25"/>
      <c r="L170" s="25"/>
      <c r="M170" s="25"/>
      <c r="N170" s="25"/>
      <c r="O170" s="25"/>
    </row>
    <row r="171" spans="8:15" x14ac:dyDescent="0.2">
      <c r="H171" s="25"/>
      <c r="I171" s="25"/>
      <c r="J171" s="25"/>
      <c r="K171" s="25"/>
      <c r="L171" s="25"/>
      <c r="M171" s="25"/>
      <c r="N171" s="25"/>
      <c r="O171" s="25"/>
    </row>
    <row r="172" spans="8:15" x14ac:dyDescent="0.2">
      <c r="H172" s="25"/>
      <c r="I172" s="25"/>
      <c r="J172" s="25"/>
      <c r="K172" s="25"/>
      <c r="L172" s="25"/>
      <c r="M172" s="25"/>
      <c r="N172" s="25"/>
      <c r="O172" s="25"/>
    </row>
    <row r="173" spans="8:15" x14ac:dyDescent="0.2">
      <c r="H173" s="25"/>
      <c r="I173" s="25"/>
      <c r="J173" s="25"/>
      <c r="K173" s="25"/>
      <c r="L173" s="25"/>
      <c r="M173" s="25"/>
      <c r="N173" s="25"/>
      <c r="O173" s="25"/>
    </row>
    <row r="174" spans="8:15" x14ac:dyDescent="0.2">
      <c r="H174" s="25"/>
      <c r="I174" s="25"/>
      <c r="J174" s="25"/>
      <c r="K174" s="25"/>
      <c r="L174" s="25"/>
      <c r="M174" s="25"/>
      <c r="N174" s="25"/>
      <c r="O174" s="25"/>
    </row>
    <row r="175" spans="8:15" x14ac:dyDescent="0.2">
      <c r="H175" s="25"/>
      <c r="I175" s="25"/>
      <c r="J175" s="25"/>
      <c r="K175" s="25"/>
      <c r="L175" s="25"/>
      <c r="M175" s="25"/>
      <c r="N175" s="25"/>
      <c r="O175" s="25"/>
    </row>
    <row r="176" spans="8:15" x14ac:dyDescent="0.2">
      <c r="H176" s="25"/>
      <c r="I176" s="25"/>
      <c r="J176" s="25"/>
      <c r="K176" s="25"/>
      <c r="L176" s="25"/>
      <c r="M176" s="25"/>
      <c r="N176" s="25"/>
      <c r="O176" s="25"/>
    </row>
    <row r="177" spans="8:15" x14ac:dyDescent="0.2">
      <c r="H177" s="25"/>
      <c r="I177" s="25"/>
      <c r="J177" s="25"/>
      <c r="K177" s="25"/>
      <c r="L177" s="25"/>
      <c r="M177" s="25"/>
      <c r="N177" s="25"/>
      <c r="O177" s="25"/>
    </row>
    <row r="178" spans="8:15" x14ac:dyDescent="0.2">
      <c r="H178" s="25"/>
      <c r="I178" s="25"/>
      <c r="J178" s="25"/>
      <c r="K178" s="25"/>
      <c r="L178" s="25"/>
      <c r="M178" s="25"/>
      <c r="N178" s="25"/>
      <c r="O178" s="25"/>
    </row>
    <row r="179" spans="8:15" x14ac:dyDescent="0.2">
      <c r="H179" s="25"/>
      <c r="I179" s="25"/>
      <c r="J179" s="25"/>
      <c r="K179" s="25"/>
      <c r="L179" s="25"/>
      <c r="M179" s="25"/>
      <c r="N179" s="25"/>
      <c r="O179" s="25"/>
    </row>
    <row r="180" spans="8:15" x14ac:dyDescent="0.2">
      <c r="H180" s="25"/>
      <c r="I180" s="25"/>
      <c r="J180" s="25"/>
      <c r="K180" s="25"/>
      <c r="L180" s="25"/>
      <c r="M180" s="25"/>
      <c r="N180" s="25"/>
      <c r="O180" s="25"/>
    </row>
    <row r="181" spans="8:15" x14ac:dyDescent="0.2">
      <c r="H181" s="25"/>
      <c r="I181" s="25"/>
      <c r="J181" s="25"/>
      <c r="K181" s="25"/>
      <c r="L181" s="25"/>
      <c r="M181" s="25"/>
      <c r="N181" s="25"/>
      <c r="O181" s="25"/>
    </row>
    <row r="182" spans="8:15" x14ac:dyDescent="0.2">
      <c r="H182" s="25"/>
      <c r="I182" s="25"/>
      <c r="J182" s="25"/>
      <c r="K182" s="25"/>
      <c r="L182" s="25"/>
      <c r="M182" s="25"/>
      <c r="N182" s="25"/>
      <c r="O182" s="25"/>
    </row>
    <row r="183" spans="8:15" x14ac:dyDescent="0.2">
      <c r="H183" s="25"/>
      <c r="I183" s="25"/>
      <c r="J183" s="25"/>
      <c r="K183" s="25"/>
      <c r="L183" s="25"/>
      <c r="M183" s="25"/>
      <c r="N183" s="25"/>
      <c r="O183" s="25"/>
    </row>
    <row r="184" spans="8:15" x14ac:dyDescent="0.2">
      <c r="H184" s="25"/>
      <c r="I184" s="25"/>
      <c r="J184" s="25"/>
      <c r="K184" s="25"/>
      <c r="L184" s="25"/>
      <c r="M184" s="25"/>
      <c r="N184" s="25"/>
      <c r="O184" s="25"/>
    </row>
    <row r="185" spans="8:15" x14ac:dyDescent="0.2">
      <c r="H185" s="25"/>
      <c r="I185" s="25"/>
      <c r="J185" s="25"/>
      <c r="K185" s="25"/>
      <c r="L185" s="25"/>
      <c r="M185" s="25"/>
      <c r="N185" s="25"/>
      <c r="O185" s="25"/>
    </row>
    <row r="186" spans="8:15" x14ac:dyDescent="0.2">
      <c r="H186" s="25"/>
      <c r="I186" s="25"/>
      <c r="J186" s="25"/>
      <c r="K186" s="25"/>
      <c r="L186" s="25"/>
      <c r="M186" s="25"/>
      <c r="N186" s="25"/>
      <c r="O186" s="25"/>
    </row>
    <row r="187" spans="8:15" x14ac:dyDescent="0.2">
      <c r="H187" s="25"/>
      <c r="I187" s="25"/>
      <c r="J187" s="25"/>
      <c r="K187" s="25"/>
      <c r="L187" s="25"/>
      <c r="M187" s="25"/>
      <c r="N187" s="25"/>
      <c r="O187" s="25"/>
    </row>
    <row r="188" spans="8:15" x14ac:dyDescent="0.2">
      <c r="H188" s="25"/>
      <c r="I188" s="25"/>
      <c r="J188" s="25"/>
      <c r="K188" s="25"/>
      <c r="L188" s="25"/>
      <c r="M188" s="25"/>
      <c r="N188" s="25"/>
      <c r="O188" s="25"/>
    </row>
    <row r="189" spans="8:15" x14ac:dyDescent="0.2">
      <c r="H189" s="25"/>
      <c r="I189" s="25"/>
      <c r="J189" s="25"/>
      <c r="K189" s="25"/>
      <c r="L189" s="25"/>
      <c r="M189" s="25"/>
      <c r="N189" s="25"/>
      <c r="O189" s="25"/>
    </row>
    <row r="190" spans="8:15" x14ac:dyDescent="0.2">
      <c r="H190" s="25"/>
      <c r="I190" s="25"/>
      <c r="J190" s="25"/>
      <c r="K190" s="25"/>
      <c r="L190" s="25"/>
      <c r="M190" s="25"/>
      <c r="N190" s="25"/>
      <c r="O190" s="25"/>
    </row>
    <row r="191" spans="8:15" x14ac:dyDescent="0.2">
      <c r="H191" s="25"/>
      <c r="I191" s="25"/>
      <c r="J191" s="25"/>
      <c r="K191" s="25"/>
      <c r="L191" s="25"/>
      <c r="M191" s="25"/>
      <c r="N191" s="25"/>
      <c r="O191" s="25"/>
    </row>
    <row r="192" spans="8:15" x14ac:dyDescent="0.2">
      <c r="H192" s="25"/>
      <c r="I192" s="25"/>
      <c r="J192" s="25"/>
      <c r="K192" s="25"/>
      <c r="L192" s="25"/>
      <c r="M192" s="25"/>
      <c r="N192" s="25"/>
      <c r="O192" s="25"/>
    </row>
    <row r="193" spans="8:15" x14ac:dyDescent="0.2">
      <c r="H193" s="25"/>
      <c r="I193" s="25"/>
      <c r="J193" s="25"/>
      <c r="K193" s="25"/>
      <c r="L193" s="25"/>
      <c r="M193" s="25"/>
      <c r="N193" s="25"/>
      <c r="O193" s="25"/>
    </row>
    <row r="194" spans="8:15" x14ac:dyDescent="0.2">
      <c r="H194" s="25"/>
      <c r="I194" s="25"/>
      <c r="J194" s="25"/>
      <c r="K194" s="25"/>
      <c r="L194" s="25"/>
      <c r="M194" s="25"/>
      <c r="N194" s="25"/>
      <c r="O194" s="25"/>
    </row>
    <row r="195" spans="8:15" x14ac:dyDescent="0.2">
      <c r="H195" s="25"/>
      <c r="I195" s="25"/>
      <c r="J195" s="25"/>
      <c r="K195" s="25"/>
      <c r="L195" s="25"/>
      <c r="M195" s="25"/>
      <c r="N195" s="25"/>
      <c r="O195" s="25"/>
    </row>
    <row r="196" spans="8:15" x14ac:dyDescent="0.2">
      <c r="H196" s="25"/>
      <c r="I196" s="25"/>
      <c r="J196" s="25"/>
      <c r="K196" s="25"/>
      <c r="L196" s="25"/>
      <c r="M196" s="25"/>
      <c r="N196" s="25"/>
      <c r="O196" s="25"/>
    </row>
    <row r="197" spans="8:15" x14ac:dyDescent="0.2">
      <c r="H197" s="25"/>
      <c r="I197" s="25"/>
      <c r="J197" s="25"/>
      <c r="K197" s="25"/>
      <c r="L197" s="25"/>
      <c r="M197" s="25"/>
      <c r="N197" s="25"/>
      <c r="O197" s="25"/>
    </row>
    <row r="198" spans="8:15" x14ac:dyDescent="0.2">
      <c r="H198" s="25"/>
      <c r="I198" s="25"/>
      <c r="J198" s="25"/>
      <c r="K198" s="25"/>
      <c r="L198" s="25"/>
      <c r="M198" s="25"/>
      <c r="N198" s="25"/>
      <c r="O198" s="25"/>
    </row>
    <row r="199" spans="8:15" x14ac:dyDescent="0.2">
      <c r="H199" s="25"/>
      <c r="I199" s="25"/>
      <c r="J199" s="25"/>
      <c r="K199" s="25"/>
      <c r="L199" s="25"/>
      <c r="M199" s="25"/>
      <c r="N199" s="25"/>
      <c r="O199" s="25"/>
    </row>
    <row r="200" spans="8:15" x14ac:dyDescent="0.2">
      <c r="H200" s="25"/>
      <c r="I200" s="25"/>
      <c r="J200" s="25"/>
      <c r="K200" s="25"/>
      <c r="L200" s="25"/>
      <c r="M200" s="25"/>
      <c r="N200" s="25"/>
      <c r="O200" s="25"/>
    </row>
    <row r="201" spans="8:15" x14ac:dyDescent="0.2">
      <c r="H201" s="25"/>
      <c r="I201" s="25"/>
      <c r="J201" s="25"/>
      <c r="K201" s="25"/>
      <c r="L201" s="25"/>
      <c r="M201" s="25"/>
      <c r="N201" s="25"/>
      <c r="O201" s="25"/>
    </row>
    <row r="202" spans="8:15" x14ac:dyDescent="0.2">
      <c r="H202" s="25"/>
      <c r="I202" s="25"/>
      <c r="J202" s="25"/>
      <c r="K202" s="25"/>
      <c r="L202" s="25"/>
      <c r="M202" s="25"/>
      <c r="N202" s="25"/>
      <c r="O202" s="25"/>
    </row>
    <row r="203" spans="8:15" x14ac:dyDescent="0.2">
      <c r="H203" s="25"/>
      <c r="I203" s="25"/>
      <c r="J203" s="25"/>
      <c r="K203" s="25"/>
      <c r="L203" s="25"/>
      <c r="M203" s="25"/>
      <c r="N203" s="25"/>
      <c r="O203" s="25"/>
    </row>
    <row r="204" spans="8:15" x14ac:dyDescent="0.2">
      <c r="H204" s="25"/>
      <c r="I204" s="25"/>
      <c r="J204" s="25"/>
      <c r="K204" s="25"/>
      <c r="L204" s="25"/>
      <c r="M204" s="25"/>
      <c r="N204" s="25"/>
      <c r="O204" s="25"/>
    </row>
    <row r="205" spans="8:15" x14ac:dyDescent="0.2">
      <c r="H205" s="25"/>
      <c r="I205" s="25"/>
      <c r="J205" s="25"/>
      <c r="K205" s="25"/>
      <c r="L205" s="25"/>
      <c r="M205" s="25"/>
      <c r="N205" s="25"/>
      <c r="O205" s="25"/>
    </row>
    <row r="206" spans="8:15" x14ac:dyDescent="0.2">
      <c r="H206" s="25"/>
      <c r="I206" s="25"/>
      <c r="J206" s="25"/>
      <c r="K206" s="25"/>
      <c r="L206" s="25"/>
      <c r="M206" s="25"/>
      <c r="N206" s="25"/>
      <c r="O206" s="25"/>
    </row>
    <row r="207" spans="8:15" x14ac:dyDescent="0.2">
      <c r="H207" s="25"/>
      <c r="I207" s="25"/>
      <c r="J207" s="25"/>
      <c r="K207" s="25"/>
      <c r="L207" s="25"/>
      <c r="M207" s="25"/>
      <c r="N207" s="25"/>
      <c r="O207" s="25"/>
    </row>
    <row r="208" spans="8:15" x14ac:dyDescent="0.2">
      <c r="H208" s="25"/>
      <c r="I208" s="25"/>
      <c r="J208" s="25"/>
      <c r="K208" s="25"/>
      <c r="L208" s="25"/>
      <c r="M208" s="25"/>
      <c r="N208" s="25"/>
      <c r="O208" s="25"/>
    </row>
    <row r="209" spans="8:15" x14ac:dyDescent="0.2">
      <c r="H209" s="25"/>
      <c r="I209" s="25"/>
      <c r="J209" s="25"/>
      <c r="K209" s="25"/>
      <c r="L209" s="25"/>
      <c r="M209" s="25"/>
      <c r="N209" s="25"/>
      <c r="O209" s="25"/>
    </row>
    <row r="210" spans="8:15" x14ac:dyDescent="0.2">
      <c r="H210" s="25"/>
      <c r="I210" s="25"/>
      <c r="J210" s="25"/>
      <c r="K210" s="25"/>
      <c r="L210" s="25"/>
      <c r="M210" s="25"/>
      <c r="N210" s="25"/>
      <c r="O210" s="25"/>
    </row>
    <row r="211" spans="8:15" x14ac:dyDescent="0.2">
      <c r="H211" s="25"/>
      <c r="I211" s="25"/>
      <c r="J211" s="25"/>
      <c r="K211" s="25"/>
      <c r="L211" s="25"/>
      <c r="M211" s="25"/>
      <c r="N211" s="25"/>
      <c r="O211" s="25"/>
    </row>
    <row r="212" spans="8:15" x14ac:dyDescent="0.2">
      <c r="H212" s="25"/>
      <c r="I212" s="25"/>
      <c r="J212" s="25"/>
      <c r="K212" s="25"/>
      <c r="L212" s="25"/>
      <c r="M212" s="25"/>
      <c r="N212" s="25"/>
      <c r="O212" s="25"/>
    </row>
    <row r="213" spans="8:15" x14ac:dyDescent="0.2">
      <c r="H213" s="25"/>
      <c r="I213" s="25"/>
      <c r="J213" s="25"/>
      <c r="K213" s="25"/>
      <c r="L213" s="25"/>
      <c r="M213" s="25"/>
      <c r="N213" s="25"/>
      <c r="O213" s="25"/>
    </row>
    <row r="214" spans="8:15" x14ac:dyDescent="0.2">
      <c r="H214" s="25"/>
      <c r="I214" s="25"/>
      <c r="J214" s="25"/>
      <c r="K214" s="25"/>
      <c r="L214" s="25"/>
      <c r="M214" s="25"/>
      <c r="N214" s="25"/>
      <c r="O214" s="25"/>
    </row>
    <row r="215" spans="8:15" x14ac:dyDescent="0.2">
      <c r="H215" s="25"/>
      <c r="I215" s="25"/>
      <c r="J215" s="25"/>
      <c r="K215" s="25"/>
      <c r="L215" s="25"/>
      <c r="M215" s="25"/>
      <c r="N215" s="25"/>
      <c r="O215" s="25"/>
    </row>
    <row r="216" spans="8:15" x14ac:dyDescent="0.2">
      <c r="H216" s="25"/>
      <c r="I216" s="25"/>
      <c r="J216" s="25"/>
      <c r="K216" s="25"/>
      <c r="L216" s="25"/>
      <c r="M216" s="25"/>
      <c r="N216" s="25"/>
      <c r="O216" s="25"/>
    </row>
    <row r="217" spans="8:15" x14ac:dyDescent="0.2">
      <c r="H217" s="25"/>
      <c r="I217" s="25"/>
      <c r="J217" s="25"/>
      <c r="K217" s="25"/>
      <c r="L217" s="25"/>
      <c r="M217" s="25"/>
      <c r="N217" s="25"/>
      <c r="O217" s="25"/>
    </row>
    <row r="218" spans="8:15" x14ac:dyDescent="0.2">
      <c r="H218" s="25"/>
      <c r="I218" s="25"/>
      <c r="J218" s="25"/>
      <c r="K218" s="25"/>
      <c r="L218" s="25"/>
      <c r="M218" s="25"/>
      <c r="N218" s="25"/>
      <c r="O218" s="25"/>
    </row>
    <row r="219" spans="8:15" x14ac:dyDescent="0.2">
      <c r="H219" s="25"/>
      <c r="I219" s="25"/>
      <c r="J219" s="25"/>
      <c r="K219" s="25"/>
      <c r="L219" s="25"/>
      <c r="M219" s="25"/>
      <c r="N219" s="25"/>
      <c r="O219" s="25"/>
    </row>
    <row r="220" spans="8:15" x14ac:dyDescent="0.2">
      <c r="H220" s="25"/>
      <c r="I220" s="25"/>
      <c r="J220" s="25"/>
      <c r="K220" s="25"/>
      <c r="L220" s="25"/>
      <c r="M220" s="25"/>
      <c r="N220" s="25"/>
      <c r="O220" s="25"/>
    </row>
    <row r="221" spans="8:15" x14ac:dyDescent="0.2">
      <c r="H221" s="25"/>
      <c r="I221" s="25"/>
      <c r="J221" s="25"/>
      <c r="K221" s="25"/>
      <c r="L221" s="25"/>
      <c r="M221" s="25"/>
      <c r="N221" s="25"/>
      <c r="O221" s="25"/>
    </row>
    <row r="222" spans="8:15" x14ac:dyDescent="0.2">
      <c r="H222" s="25"/>
      <c r="I222" s="25"/>
      <c r="J222" s="25"/>
      <c r="K222" s="25"/>
      <c r="L222" s="25"/>
      <c r="M222" s="25"/>
      <c r="N222" s="25"/>
      <c r="O222" s="25"/>
    </row>
    <row r="223" spans="8:15" x14ac:dyDescent="0.2">
      <c r="H223" s="25"/>
      <c r="I223" s="25"/>
      <c r="J223" s="25"/>
      <c r="K223" s="25"/>
      <c r="L223" s="25"/>
      <c r="M223" s="25"/>
      <c r="N223" s="25"/>
      <c r="O223" s="25"/>
    </row>
    <row r="224" spans="8:15" x14ac:dyDescent="0.2">
      <c r="H224" s="25"/>
      <c r="I224" s="25"/>
      <c r="J224" s="25"/>
      <c r="K224" s="25"/>
      <c r="L224" s="25"/>
      <c r="M224" s="25"/>
      <c r="N224" s="25"/>
      <c r="O224" s="25"/>
    </row>
    <row r="225" spans="8:15" x14ac:dyDescent="0.2">
      <c r="H225" s="25"/>
      <c r="I225" s="25"/>
      <c r="J225" s="25"/>
      <c r="K225" s="25"/>
      <c r="L225" s="25"/>
      <c r="M225" s="25"/>
      <c r="N225" s="25"/>
      <c r="O225" s="25"/>
    </row>
    <row r="226" spans="8:15" x14ac:dyDescent="0.2">
      <c r="H226" s="25"/>
      <c r="I226" s="25"/>
      <c r="J226" s="25"/>
      <c r="K226" s="25"/>
      <c r="L226" s="25"/>
      <c r="M226" s="25"/>
      <c r="N226" s="25"/>
      <c r="O226" s="25"/>
    </row>
    <row r="227" spans="8:15" x14ac:dyDescent="0.2">
      <c r="H227" s="25"/>
      <c r="I227" s="25"/>
      <c r="J227" s="25"/>
      <c r="K227" s="25"/>
      <c r="L227" s="25"/>
      <c r="M227" s="25"/>
      <c r="N227" s="25"/>
      <c r="O227" s="25"/>
    </row>
    <row r="228" spans="8:15" x14ac:dyDescent="0.2">
      <c r="H228" s="25"/>
      <c r="I228" s="25"/>
      <c r="J228" s="25"/>
      <c r="K228" s="25"/>
      <c r="L228" s="25"/>
      <c r="M228" s="25"/>
      <c r="N228" s="25"/>
      <c r="O228" s="25"/>
    </row>
    <row r="229" spans="8:15" x14ac:dyDescent="0.2">
      <c r="H229" s="25"/>
      <c r="I229" s="25"/>
      <c r="J229" s="25"/>
      <c r="K229" s="25"/>
      <c r="L229" s="25"/>
      <c r="M229" s="25"/>
      <c r="N229" s="25"/>
      <c r="O229" s="25"/>
    </row>
    <row r="230" spans="8:15" x14ac:dyDescent="0.2">
      <c r="H230" s="25"/>
      <c r="I230" s="25"/>
      <c r="J230" s="25"/>
      <c r="K230" s="25"/>
      <c r="L230" s="25"/>
      <c r="M230" s="25"/>
      <c r="N230" s="25"/>
      <c r="O230" s="25"/>
    </row>
    <row r="231" spans="8:15" x14ac:dyDescent="0.2">
      <c r="H231" s="25"/>
      <c r="I231" s="25"/>
      <c r="J231" s="25"/>
      <c r="K231" s="25"/>
      <c r="L231" s="25"/>
      <c r="M231" s="25"/>
      <c r="N231" s="25"/>
      <c r="O231" s="25"/>
    </row>
    <row r="232" spans="8:15" x14ac:dyDescent="0.2">
      <c r="H232" s="25"/>
      <c r="I232" s="25"/>
      <c r="J232" s="25"/>
      <c r="K232" s="25"/>
      <c r="L232" s="25"/>
      <c r="M232" s="25"/>
      <c r="N232" s="25"/>
      <c r="O232" s="25"/>
    </row>
    <row r="233" spans="8:15" x14ac:dyDescent="0.2">
      <c r="H233" s="25"/>
      <c r="I233" s="25"/>
      <c r="J233" s="25"/>
      <c r="K233" s="25"/>
      <c r="L233" s="25"/>
      <c r="M233" s="25"/>
      <c r="N233" s="25"/>
      <c r="O233" s="25"/>
    </row>
    <row r="234" spans="8:15" x14ac:dyDescent="0.2">
      <c r="H234" s="25"/>
      <c r="I234" s="25"/>
      <c r="J234" s="25"/>
      <c r="K234" s="25"/>
      <c r="L234" s="25"/>
      <c r="M234" s="25"/>
      <c r="N234" s="25"/>
      <c r="O234" s="25"/>
    </row>
    <row r="235" spans="8:15" x14ac:dyDescent="0.2">
      <c r="H235" s="25"/>
      <c r="I235" s="25"/>
      <c r="J235" s="25"/>
      <c r="K235" s="25"/>
      <c r="L235" s="25"/>
      <c r="M235" s="25"/>
      <c r="N235" s="25"/>
      <c r="O235" s="25"/>
    </row>
    <row r="236" spans="8:15" x14ac:dyDescent="0.2">
      <c r="H236" s="25"/>
      <c r="I236" s="25"/>
      <c r="J236" s="25"/>
      <c r="K236" s="25"/>
      <c r="L236" s="25"/>
      <c r="M236" s="25"/>
      <c r="N236" s="25"/>
      <c r="O236" s="25"/>
    </row>
    <row r="237" spans="8:15" x14ac:dyDescent="0.2">
      <c r="H237" s="25"/>
      <c r="I237" s="25"/>
      <c r="J237" s="25"/>
      <c r="K237" s="25"/>
      <c r="L237" s="25"/>
      <c r="M237" s="25"/>
      <c r="N237" s="25"/>
      <c r="O237" s="25"/>
    </row>
    <row r="238" spans="8:15" x14ac:dyDescent="0.2">
      <c r="H238" s="25"/>
      <c r="I238" s="25"/>
      <c r="J238" s="25"/>
      <c r="K238" s="25"/>
      <c r="L238" s="25"/>
      <c r="M238" s="25"/>
      <c r="N238" s="25"/>
      <c r="O238" s="25"/>
    </row>
    <row r="239" spans="8:15" x14ac:dyDescent="0.2">
      <c r="H239" s="25"/>
      <c r="I239" s="25"/>
      <c r="J239" s="25"/>
      <c r="K239" s="25"/>
      <c r="L239" s="25"/>
      <c r="M239" s="25"/>
      <c r="N239" s="25"/>
      <c r="O239" s="25"/>
    </row>
    <row r="240" spans="8:15" x14ac:dyDescent="0.2">
      <c r="H240" s="25"/>
      <c r="I240" s="25"/>
      <c r="J240" s="25"/>
      <c r="K240" s="25"/>
      <c r="L240" s="25"/>
      <c r="M240" s="25"/>
      <c r="N240" s="25"/>
      <c r="O240" s="25"/>
    </row>
    <row r="241" spans="8:15" x14ac:dyDescent="0.2">
      <c r="H241" s="25"/>
      <c r="I241" s="25"/>
      <c r="J241" s="25"/>
      <c r="K241" s="25"/>
      <c r="L241" s="25"/>
      <c r="M241" s="25"/>
      <c r="N241" s="25"/>
      <c r="O241" s="25"/>
    </row>
    <row r="242" spans="8:15" x14ac:dyDescent="0.2">
      <c r="H242" s="25"/>
      <c r="I242" s="25"/>
      <c r="J242" s="25"/>
      <c r="K242" s="25"/>
      <c r="L242" s="25"/>
      <c r="M242" s="25"/>
      <c r="N242" s="25"/>
      <c r="O242" s="25"/>
    </row>
    <row r="243" spans="8:15" x14ac:dyDescent="0.2">
      <c r="H243" s="25"/>
      <c r="I243" s="25"/>
      <c r="J243" s="25"/>
      <c r="K243" s="25"/>
      <c r="L243" s="25"/>
      <c r="M243" s="25"/>
      <c r="N243" s="25"/>
      <c r="O243" s="25"/>
    </row>
    <row r="244" spans="8:15" x14ac:dyDescent="0.2">
      <c r="H244" s="25"/>
      <c r="I244" s="25"/>
      <c r="J244" s="25"/>
      <c r="K244" s="25"/>
      <c r="L244" s="25"/>
      <c r="M244" s="25"/>
      <c r="N244" s="25"/>
      <c r="O244" s="25"/>
    </row>
    <row r="245" spans="8:15" x14ac:dyDescent="0.2">
      <c r="H245" s="25"/>
      <c r="I245" s="25"/>
      <c r="J245" s="25"/>
      <c r="K245" s="25"/>
      <c r="L245" s="25"/>
      <c r="M245" s="25"/>
      <c r="N245" s="25"/>
      <c r="O245" s="25"/>
    </row>
    <row r="246" spans="8:15" x14ac:dyDescent="0.2">
      <c r="H246" s="25"/>
      <c r="I246" s="25"/>
      <c r="J246" s="25"/>
      <c r="K246" s="25"/>
      <c r="L246" s="25"/>
      <c r="M246" s="25"/>
      <c r="N246" s="25"/>
      <c r="O246" s="25"/>
    </row>
    <row r="247" spans="8:15" x14ac:dyDescent="0.2">
      <c r="H247" s="25"/>
      <c r="I247" s="25"/>
      <c r="J247" s="25"/>
      <c r="K247" s="25"/>
      <c r="L247" s="25"/>
      <c r="M247" s="25"/>
      <c r="N247" s="25"/>
      <c r="O247" s="25"/>
    </row>
    <row r="248" spans="8:15" x14ac:dyDescent="0.2">
      <c r="H248" s="25"/>
      <c r="I248" s="25"/>
      <c r="J248" s="25"/>
      <c r="K248" s="25"/>
      <c r="L248" s="25"/>
      <c r="M248" s="25"/>
      <c r="N248" s="25"/>
      <c r="O248" s="25"/>
    </row>
    <row r="249" spans="8:15" x14ac:dyDescent="0.2">
      <c r="H249" s="25"/>
      <c r="I249" s="25"/>
      <c r="J249" s="25"/>
      <c r="K249" s="25"/>
      <c r="L249" s="25"/>
      <c r="M249" s="25"/>
      <c r="N249" s="25"/>
      <c r="O249" s="25"/>
    </row>
    <row r="250" spans="8:15" x14ac:dyDescent="0.2">
      <c r="H250" s="25"/>
      <c r="I250" s="25"/>
      <c r="J250" s="25"/>
      <c r="K250" s="25"/>
      <c r="L250" s="25"/>
      <c r="M250" s="25"/>
      <c r="N250" s="25"/>
      <c r="O250" s="25"/>
    </row>
    <row r="251" spans="8:15" x14ac:dyDescent="0.2">
      <c r="H251" s="25"/>
      <c r="I251" s="25"/>
      <c r="J251" s="25"/>
      <c r="K251" s="25"/>
      <c r="L251" s="25"/>
      <c r="M251" s="25"/>
      <c r="N251" s="25"/>
      <c r="O251" s="25"/>
    </row>
    <row r="252" spans="8:15" x14ac:dyDescent="0.2">
      <c r="H252" s="25"/>
      <c r="I252" s="25"/>
      <c r="J252" s="25"/>
      <c r="K252" s="25"/>
      <c r="L252" s="25"/>
      <c r="M252" s="25"/>
      <c r="N252" s="25"/>
      <c r="O252" s="25"/>
    </row>
    <row r="253" spans="8:15" x14ac:dyDescent="0.2">
      <c r="H253" s="25"/>
      <c r="I253" s="25"/>
      <c r="J253" s="25"/>
      <c r="K253" s="25"/>
      <c r="L253" s="25"/>
      <c r="M253" s="25"/>
      <c r="N253" s="25"/>
      <c r="O253" s="25"/>
    </row>
    <row r="254" spans="8:15" x14ac:dyDescent="0.2">
      <c r="H254" s="25"/>
      <c r="I254" s="25"/>
      <c r="J254" s="25"/>
      <c r="K254" s="25"/>
      <c r="L254" s="25"/>
      <c r="M254" s="25"/>
      <c r="N254" s="25"/>
      <c r="O254" s="25"/>
    </row>
    <row r="255" spans="8:15" x14ac:dyDescent="0.2">
      <c r="H255" s="25"/>
      <c r="I255" s="25"/>
      <c r="J255" s="25"/>
      <c r="K255" s="25"/>
      <c r="L255" s="25"/>
      <c r="M255" s="25"/>
      <c r="N255" s="25"/>
      <c r="O255" s="25"/>
    </row>
    <row r="256" spans="8:15" x14ac:dyDescent="0.2">
      <c r="H256" s="25"/>
      <c r="I256" s="25"/>
      <c r="J256" s="25"/>
      <c r="K256" s="25"/>
      <c r="L256" s="25"/>
      <c r="M256" s="25"/>
      <c r="N256" s="25"/>
      <c r="O256" s="25"/>
    </row>
    <row r="257" spans="8:15" x14ac:dyDescent="0.2">
      <c r="H257" s="25"/>
      <c r="I257" s="25"/>
      <c r="J257" s="25"/>
      <c r="K257" s="25"/>
      <c r="L257" s="25"/>
      <c r="M257" s="25"/>
      <c r="N257" s="25"/>
      <c r="O257" s="25"/>
    </row>
    <row r="258" spans="8:15" x14ac:dyDescent="0.2">
      <c r="H258" s="25"/>
      <c r="I258" s="25"/>
      <c r="J258" s="25"/>
      <c r="K258" s="25"/>
      <c r="L258" s="25"/>
      <c r="M258" s="25"/>
      <c r="N258" s="25"/>
      <c r="O258" s="25"/>
    </row>
    <row r="259" spans="8:15" x14ac:dyDescent="0.2">
      <c r="H259" s="25"/>
      <c r="I259" s="25"/>
      <c r="J259" s="25"/>
      <c r="K259" s="25"/>
      <c r="L259" s="25"/>
      <c r="M259" s="25"/>
      <c r="N259" s="25"/>
      <c r="O259" s="25"/>
    </row>
    <row r="260" spans="8:15" x14ac:dyDescent="0.2">
      <c r="H260" s="25"/>
      <c r="I260" s="25"/>
      <c r="J260" s="25"/>
      <c r="K260" s="25"/>
      <c r="L260" s="25"/>
      <c r="M260" s="25"/>
      <c r="N260" s="25"/>
      <c r="O260" s="25"/>
    </row>
    <row r="261" spans="8:15" x14ac:dyDescent="0.2">
      <c r="H261" s="25"/>
      <c r="I261" s="25"/>
      <c r="J261" s="25"/>
      <c r="K261" s="25"/>
      <c r="L261" s="25"/>
      <c r="M261" s="25"/>
      <c r="N261" s="25"/>
      <c r="O261" s="25"/>
    </row>
    <row r="262" spans="8:15" x14ac:dyDescent="0.2">
      <c r="H262" s="25"/>
      <c r="I262" s="25"/>
      <c r="J262" s="25"/>
      <c r="K262" s="25"/>
      <c r="L262" s="25"/>
      <c r="M262" s="25"/>
      <c r="N262" s="25"/>
      <c r="O262" s="25"/>
    </row>
    <row r="263" spans="8:15" x14ac:dyDescent="0.2">
      <c r="H263" s="25"/>
      <c r="I263" s="25"/>
      <c r="J263" s="25"/>
      <c r="K263" s="25"/>
      <c r="L263" s="25"/>
      <c r="M263" s="25"/>
      <c r="N263" s="25"/>
      <c r="O263" s="25"/>
    </row>
    <row r="264" spans="8:15" x14ac:dyDescent="0.2">
      <c r="H264" s="25"/>
      <c r="I264" s="25"/>
      <c r="J264" s="25"/>
      <c r="K264" s="25"/>
      <c r="L264" s="25"/>
      <c r="M264" s="25"/>
      <c r="N264" s="25"/>
      <c r="O264" s="25"/>
    </row>
    <row r="265" spans="8:15" x14ac:dyDescent="0.2">
      <c r="H265" s="25"/>
      <c r="I265" s="25"/>
      <c r="J265" s="25"/>
      <c r="K265" s="25"/>
      <c r="L265" s="25"/>
      <c r="M265" s="25"/>
      <c r="N265" s="25"/>
      <c r="O265" s="25"/>
    </row>
    <row r="266" spans="8:15" x14ac:dyDescent="0.2">
      <c r="H266" s="25"/>
      <c r="I266" s="25"/>
      <c r="J266" s="25"/>
      <c r="K266" s="25"/>
      <c r="L266" s="25"/>
      <c r="M266" s="25"/>
      <c r="N266" s="25"/>
      <c r="O266" s="25"/>
    </row>
    <row r="267" spans="8:15" x14ac:dyDescent="0.2">
      <c r="H267" s="25"/>
      <c r="I267" s="25"/>
      <c r="J267" s="25"/>
      <c r="K267" s="25"/>
      <c r="L267" s="25"/>
      <c r="M267" s="25"/>
      <c r="N267" s="25"/>
      <c r="O267" s="25"/>
    </row>
    <row r="268" spans="8:15" x14ac:dyDescent="0.2">
      <c r="H268" s="25"/>
      <c r="I268" s="25"/>
      <c r="J268" s="25"/>
      <c r="K268" s="25"/>
      <c r="L268" s="25"/>
      <c r="M268" s="25"/>
      <c r="N268" s="25"/>
      <c r="O268" s="25"/>
    </row>
    <row r="269" spans="8:15" x14ac:dyDescent="0.2">
      <c r="H269" s="25"/>
      <c r="I269" s="25"/>
      <c r="J269" s="25"/>
      <c r="K269" s="25"/>
      <c r="L269" s="25"/>
      <c r="M269" s="25"/>
      <c r="N269" s="25"/>
      <c r="O269" s="25"/>
    </row>
    <row r="270" spans="8:15" x14ac:dyDescent="0.2">
      <c r="H270" s="25"/>
      <c r="I270" s="25"/>
      <c r="J270" s="25"/>
      <c r="K270" s="25"/>
      <c r="L270" s="25"/>
      <c r="M270" s="25"/>
      <c r="N270" s="25"/>
      <c r="O270" s="25"/>
    </row>
    <row r="271" spans="8:15" x14ac:dyDescent="0.2">
      <c r="H271" s="25"/>
      <c r="I271" s="25"/>
      <c r="J271" s="25"/>
      <c r="K271" s="25"/>
      <c r="L271" s="25"/>
      <c r="M271" s="25"/>
      <c r="N271" s="25"/>
      <c r="O271" s="25"/>
    </row>
    <row r="272" spans="8:15" x14ac:dyDescent="0.2">
      <c r="H272" s="25"/>
      <c r="I272" s="25"/>
      <c r="J272" s="25"/>
      <c r="K272" s="25"/>
      <c r="L272" s="25"/>
      <c r="M272" s="25"/>
      <c r="N272" s="25"/>
      <c r="O272" s="25"/>
    </row>
    <row r="273" spans="8:15" x14ac:dyDescent="0.2">
      <c r="H273" s="25"/>
      <c r="I273" s="25"/>
      <c r="J273" s="25"/>
      <c r="K273" s="25"/>
      <c r="L273" s="25"/>
      <c r="M273" s="25"/>
      <c r="N273" s="25"/>
      <c r="O273" s="25"/>
    </row>
    <row r="274" spans="8:15" x14ac:dyDescent="0.2">
      <c r="H274" s="25"/>
      <c r="I274" s="25"/>
      <c r="J274" s="25"/>
      <c r="K274" s="25"/>
      <c r="L274" s="25"/>
      <c r="M274" s="25"/>
      <c r="N274" s="25"/>
      <c r="O274" s="25"/>
    </row>
    <row r="275" spans="8:15" x14ac:dyDescent="0.2">
      <c r="H275" s="25"/>
      <c r="I275" s="25"/>
      <c r="J275" s="25"/>
      <c r="K275" s="25"/>
      <c r="L275" s="25"/>
      <c r="M275" s="25"/>
      <c r="N275" s="25"/>
      <c r="O275" s="25"/>
    </row>
    <row r="276" spans="8:15" x14ac:dyDescent="0.2">
      <c r="H276" s="25"/>
      <c r="I276" s="25"/>
      <c r="J276" s="25"/>
      <c r="K276" s="25"/>
      <c r="L276" s="25"/>
      <c r="M276" s="25"/>
      <c r="N276" s="25"/>
      <c r="O276" s="25"/>
    </row>
    <row r="277" spans="8:15" x14ac:dyDescent="0.2">
      <c r="H277" s="25"/>
      <c r="I277" s="25"/>
      <c r="J277" s="25"/>
      <c r="K277" s="25"/>
      <c r="L277" s="25"/>
      <c r="M277" s="25"/>
      <c r="N277" s="25"/>
      <c r="O277" s="25"/>
    </row>
    <row r="278" spans="8:15" x14ac:dyDescent="0.2">
      <c r="H278" s="25"/>
      <c r="I278" s="25"/>
      <c r="J278" s="25"/>
      <c r="K278" s="25"/>
      <c r="L278" s="25"/>
      <c r="M278" s="25"/>
      <c r="N278" s="25"/>
      <c r="O278" s="25"/>
    </row>
    <row r="279" spans="8:15" x14ac:dyDescent="0.2">
      <c r="H279" s="25"/>
      <c r="I279" s="25"/>
      <c r="J279" s="25"/>
      <c r="K279" s="25"/>
      <c r="L279" s="25"/>
      <c r="M279" s="25"/>
      <c r="N279" s="25"/>
      <c r="O279" s="25"/>
    </row>
    <row r="280" spans="8:15" x14ac:dyDescent="0.2">
      <c r="H280" s="25"/>
      <c r="I280" s="25"/>
      <c r="J280" s="25"/>
      <c r="K280" s="25"/>
      <c r="L280" s="25"/>
      <c r="M280" s="25"/>
      <c r="N280" s="25"/>
      <c r="O280" s="25"/>
    </row>
    <row r="281" spans="8:15" x14ac:dyDescent="0.2">
      <c r="H281" s="25"/>
      <c r="I281" s="25"/>
      <c r="J281" s="25"/>
      <c r="K281" s="25"/>
      <c r="L281" s="25"/>
      <c r="M281" s="25"/>
      <c r="N281" s="25"/>
      <c r="O281" s="25"/>
    </row>
    <row r="282" spans="8:15" x14ac:dyDescent="0.2">
      <c r="H282" s="25"/>
      <c r="I282" s="25"/>
      <c r="J282" s="25"/>
      <c r="K282" s="25"/>
      <c r="L282" s="25"/>
      <c r="M282" s="25"/>
      <c r="N282" s="25"/>
      <c r="O282" s="25"/>
    </row>
    <row r="283" spans="8:15" x14ac:dyDescent="0.2">
      <c r="H283" s="25"/>
      <c r="I283" s="25"/>
      <c r="J283" s="25"/>
      <c r="K283" s="25"/>
      <c r="L283" s="25"/>
      <c r="M283" s="25"/>
      <c r="N283" s="25"/>
      <c r="O283" s="25"/>
    </row>
    <row r="284" spans="8:15" x14ac:dyDescent="0.2">
      <c r="H284" s="25"/>
      <c r="I284" s="25"/>
      <c r="J284" s="25"/>
      <c r="K284" s="25"/>
      <c r="L284" s="25"/>
      <c r="M284" s="25"/>
      <c r="N284" s="25"/>
      <c r="O284" s="25"/>
    </row>
    <row r="285" spans="8:15" x14ac:dyDescent="0.2">
      <c r="H285" s="25"/>
      <c r="I285" s="25"/>
      <c r="J285" s="25"/>
      <c r="K285" s="25"/>
      <c r="L285" s="25"/>
      <c r="M285" s="25"/>
      <c r="N285" s="25"/>
      <c r="O285" s="25"/>
    </row>
    <row r="286" spans="8:15" x14ac:dyDescent="0.2">
      <c r="H286" s="25"/>
      <c r="I286" s="25"/>
      <c r="J286" s="25"/>
      <c r="K286" s="25"/>
      <c r="L286" s="25"/>
      <c r="M286" s="25"/>
      <c r="N286" s="25"/>
      <c r="O286" s="25"/>
    </row>
    <row r="287" spans="8:15" x14ac:dyDescent="0.2">
      <c r="H287" s="25"/>
      <c r="I287" s="25"/>
      <c r="J287" s="25"/>
      <c r="K287" s="25"/>
      <c r="L287" s="25"/>
      <c r="M287" s="25"/>
      <c r="N287" s="25"/>
      <c r="O287" s="25"/>
    </row>
    <row r="288" spans="8:15" x14ac:dyDescent="0.2">
      <c r="H288" s="25"/>
      <c r="I288" s="25"/>
      <c r="J288" s="25"/>
      <c r="K288" s="25"/>
      <c r="L288" s="25"/>
      <c r="M288" s="25"/>
      <c r="N288" s="25"/>
      <c r="O288" s="25"/>
    </row>
    <row r="289" spans="8:15" x14ac:dyDescent="0.2">
      <c r="H289" s="25"/>
      <c r="I289" s="25"/>
      <c r="J289" s="25"/>
      <c r="K289" s="25"/>
      <c r="L289" s="25"/>
      <c r="M289" s="25"/>
      <c r="N289" s="25"/>
      <c r="O289" s="25"/>
    </row>
    <row r="290" spans="8:15" x14ac:dyDescent="0.2">
      <c r="H290" s="25"/>
      <c r="I290" s="25"/>
      <c r="J290" s="25"/>
      <c r="K290" s="25"/>
      <c r="L290" s="25"/>
      <c r="M290" s="25"/>
      <c r="N290" s="25"/>
      <c r="O290" s="25"/>
    </row>
    <row r="291" spans="8:15" x14ac:dyDescent="0.2">
      <c r="H291" s="25"/>
      <c r="I291" s="25"/>
      <c r="J291" s="25"/>
      <c r="K291" s="25"/>
      <c r="L291" s="25"/>
      <c r="M291" s="25"/>
      <c r="N291" s="25"/>
      <c r="O291" s="25"/>
    </row>
    <row r="292" spans="8:15" x14ac:dyDescent="0.2">
      <c r="H292" s="25"/>
      <c r="I292" s="25"/>
      <c r="J292" s="25"/>
      <c r="K292" s="25"/>
      <c r="L292" s="25"/>
      <c r="M292" s="25"/>
      <c r="N292" s="25"/>
      <c r="O292" s="25"/>
    </row>
    <row r="293" spans="8:15" x14ac:dyDescent="0.2">
      <c r="H293" s="25"/>
      <c r="I293" s="25"/>
      <c r="J293" s="25"/>
      <c r="K293" s="25"/>
      <c r="L293" s="25"/>
      <c r="M293" s="25"/>
      <c r="N293" s="25"/>
      <c r="O293" s="25"/>
    </row>
    <row r="294" spans="8:15" x14ac:dyDescent="0.2">
      <c r="H294" s="25"/>
      <c r="I294" s="25"/>
      <c r="J294" s="25"/>
      <c r="K294" s="25"/>
      <c r="L294" s="25"/>
      <c r="M294" s="25"/>
      <c r="N294" s="25"/>
      <c r="O294" s="25"/>
    </row>
    <row r="295" spans="8:15" x14ac:dyDescent="0.2">
      <c r="H295" s="25"/>
      <c r="I295" s="25"/>
      <c r="J295" s="25"/>
      <c r="K295" s="25"/>
      <c r="L295" s="25"/>
      <c r="M295" s="25"/>
      <c r="N295" s="25"/>
      <c r="O295" s="25"/>
    </row>
    <row r="296" spans="8:15" x14ac:dyDescent="0.2">
      <c r="H296" s="25"/>
      <c r="I296" s="25"/>
      <c r="J296" s="25"/>
      <c r="K296" s="25"/>
      <c r="L296" s="25"/>
      <c r="M296" s="25"/>
      <c r="N296" s="25"/>
      <c r="O296" s="25"/>
    </row>
    <row r="297" spans="8:15" x14ac:dyDescent="0.2">
      <c r="H297" s="25"/>
      <c r="I297" s="25"/>
      <c r="J297" s="25"/>
      <c r="K297" s="25"/>
      <c r="L297" s="25"/>
      <c r="M297" s="25"/>
      <c r="N297" s="25"/>
      <c r="O297" s="25"/>
    </row>
    <row r="298" spans="8:15" x14ac:dyDescent="0.2">
      <c r="H298" s="25"/>
      <c r="I298" s="25"/>
      <c r="J298" s="25"/>
      <c r="K298" s="25"/>
      <c r="L298" s="25"/>
      <c r="M298" s="25"/>
      <c r="N298" s="25"/>
      <c r="O298" s="25"/>
    </row>
    <row r="299" spans="8:15" x14ac:dyDescent="0.2">
      <c r="H299" s="25"/>
      <c r="I299" s="25"/>
      <c r="J299" s="25"/>
      <c r="K299" s="25"/>
      <c r="L299" s="25"/>
      <c r="M299" s="25"/>
      <c r="N299" s="25"/>
      <c r="O299" s="25"/>
    </row>
    <row r="300" spans="8:15" x14ac:dyDescent="0.2">
      <c r="H300" s="25"/>
      <c r="I300" s="25"/>
      <c r="J300" s="25"/>
      <c r="K300" s="25"/>
      <c r="L300" s="25"/>
      <c r="M300" s="25"/>
      <c r="N300" s="25"/>
      <c r="O300" s="25"/>
    </row>
    <row r="301" spans="8:15" x14ac:dyDescent="0.2">
      <c r="H301" s="25"/>
      <c r="I301" s="25"/>
      <c r="J301" s="25"/>
      <c r="K301" s="25"/>
      <c r="L301" s="25"/>
      <c r="M301" s="25"/>
      <c r="N301" s="25"/>
      <c r="O301" s="25"/>
    </row>
    <row r="302" spans="8:15" x14ac:dyDescent="0.2">
      <c r="H302" s="25"/>
      <c r="I302" s="25"/>
      <c r="J302" s="25"/>
      <c r="K302" s="25"/>
      <c r="L302" s="25"/>
      <c r="M302" s="25"/>
      <c r="N302" s="25"/>
      <c r="O302" s="25"/>
    </row>
    <row r="303" spans="8:15" x14ac:dyDescent="0.2">
      <c r="H303" s="25"/>
      <c r="I303" s="25"/>
      <c r="J303" s="25"/>
      <c r="K303" s="25"/>
      <c r="L303" s="25"/>
      <c r="M303" s="25"/>
      <c r="N303" s="25"/>
      <c r="O303" s="25"/>
    </row>
    <row r="304" spans="8:15" x14ac:dyDescent="0.2">
      <c r="H304" s="25"/>
      <c r="I304" s="25"/>
      <c r="J304" s="25"/>
      <c r="K304" s="25"/>
      <c r="L304" s="25"/>
      <c r="M304" s="25"/>
      <c r="N304" s="25"/>
      <c r="O304" s="25"/>
    </row>
    <row r="305" spans="8:15" x14ac:dyDescent="0.2">
      <c r="H305" s="25"/>
      <c r="I305" s="25"/>
      <c r="J305" s="25"/>
      <c r="K305" s="25"/>
      <c r="L305" s="25"/>
      <c r="M305" s="25"/>
      <c r="N305" s="25"/>
      <c r="O305" s="25"/>
    </row>
    <row r="306" spans="8:15" x14ac:dyDescent="0.2">
      <c r="H306" s="25"/>
      <c r="I306" s="25"/>
      <c r="J306" s="25"/>
      <c r="K306" s="25"/>
      <c r="L306" s="25"/>
      <c r="M306" s="25"/>
      <c r="N306" s="25"/>
      <c r="O306" s="25"/>
    </row>
    <row r="307" spans="8:15" x14ac:dyDescent="0.2">
      <c r="H307" s="25"/>
      <c r="I307" s="25"/>
      <c r="J307" s="25"/>
      <c r="K307" s="25"/>
      <c r="L307" s="25"/>
      <c r="M307" s="25"/>
      <c r="N307" s="25"/>
      <c r="O307" s="25"/>
    </row>
    <row r="308" spans="8:15" x14ac:dyDescent="0.2">
      <c r="H308" s="25"/>
      <c r="I308" s="25"/>
      <c r="J308" s="25"/>
      <c r="K308" s="25"/>
      <c r="L308" s="25"/>
      <c r="M308" s="25"/>
      <c r="N308" s="25"/>
      <c r="O308" s="25"/>
    </row>
    <row r="309" spans="8:15" x14ac:dyDescent="0.2">
      <c r="H309" s="25"/>
      <c r="I309" s="25"/>
      <c r="J309" s="25"/>
      <c r="K309" s="25"/>
      <c r="L309" s="25"/>
      <c r="M309" s="25"/>
      <c r="N309" s="25"/>
      <c r="O309" s="25"/>
    </row>
    <row r="310" spans="8:15" x14ac:dyDescent="0.2">
      <c r="H310" s="25"/>
      <c r="I310" s="25"/>
      <c r="J310" s="25"/>
      <c r="K310" s="25"/>
      <c r="L310" s="25"/>
      <c r="M310" s="25"/>
      <c r="N310" s="25"/>
      <c r="O310" s="25"/>
    </row>
    <row r="311" spans="8:15" x14ac:dyDescent="0.2">
      <c r="H311" s="25"/>
      <c r="I311" s="25"/>
      <c r="J311" s="25"/>
      <c r="K311" s="25"/>
      <c r="L311" s="25"/>
      <c r="M311" s="25"/>
      <c r="N311" s="25"/>
      <c r="O311" s="25"/>
    </row>
    <row r="312" spans="8:15" x14ac:dyDescent="0.2">
      <c r="H312" s="25"/>
      <c r="I312" s="25"/>
      <c r="J312" s="25"/>
      <c r="K312" s="25"/>
      <c r="L312" s="25"/>
      <c r="M312" s="25"/>
      <c r="N312" s="25"/>
      <c r="O312" s="25"/>
    </row>
    <row r="313" spans="8:15" x14ac:dyDescent="0.2">
      <c r="H313" s="25"/>
      <c r="I313" s="25"/>
      <c r="J313" s="25"/>
      <c r="K313" s="25"/>
      <c r="L313" s="25"/>
      <c r="M313" s="25"/>
      <c r="N313" s="25"/>
      <c r="O313" s="25"/>
    </row>
    <row r="314" spans="8:15" x14ac:dyDescent="0.2">
      <c r="H314" s="25"/>
      <c r="I314" s="25"/>
      <c r="J314" s="25"/>
      <c r="K314" s="25"/>
      <c r="L314" s="25"/>
      <c r="M314" s="25"/>
      <c r="N314" s="25"/>
      <c r="O314" s="25"/>
    </row>
    <row r="315" spans="8:15" x14ac:dyDescent="0.2">
      <c r="H315" s="25"/>
      <c r="I315" s="25"/>
      <c r="J315" s="25"/>
      <c r="K315" s="25"/>
      <c r="L315" s="25"/>
      <c r="M315" s="25"/>
      <c r="N315" s="25"/>
      <c r="O315" s="25"/>
    </row>
    <row r="316" spans="8:15" x14ac:dyDescent="0.2">
      <c r="H316" s="25"/>
      <c r="I316" s="25"/>
      <c r="J316" s="25"/>
      <c r="K316" s="25"/>
      <c r="L316" s="25"/>
      <c r="M316" s="25"/>
      <c r="N316" s="25"/>
      <c r="O316" s="25"/>
    </row>
    <row r="317" spans="8:15" x14ac:dyDescent="0.2">
      <c r="H317" s="25"/>
      <c r="I317" s="25"/>
      <c r="J317" s="25"/>
      <c r="K317" s="25"/>
      <c r="L317" s="25"/>
      <c r="M317" s="25"/>
      <c r="N317" s="25"/>
      <c r="O317" s="25"/>
    </row>
    <row r="318" spans="8:15" x14ac:dyDescent="0.2">
      <c r="H318" s="25"/>
      <c r="I318" s="25"/>
      <c r="J318" s="25"/>
      <c r="K318" s="25"/>
      <c r="L318" s="25"/>
      <c r="M318" s="25"/>
      <c r="N318" s="25"/>
      <c r="O318" s="25"/>
    </row>
    <row r="319" spans="8:15" x14ac:dyDescent="0.2">
      <c r="H319" s="25"/>
      <c r="I319" s="25"/>
      <c r="J319" s="25"/>
      <c r="K319" s="25"/>
      <c r="L319" s="25"/>
      <c r="M319" s="25"/>
      <c r="N319" s="25"/>
      <c r="O319" s="25"/>
    </row>
    <row r="320" spans="8:15" x14ac:dyDescent="0.2">
      <c r="H320" s="25"/>
      <c r="I320" s="25"/>
      <c r="J320" s="25"/>
      <c r="K320" s="25"/>
      <c r="L320" s="25"/>
      <c r="M320" s="25"/>
      <c r="N320" s="25"/>
      <c r="O320" s="25"/>
    </row>
    <row r="321" spans="8:15" x14ac:dyDescent="0.2">
      <c r="H321" s="25"/>
      <c r="I321" s="25"/>
      <c r="J321" s="25"/>
      <c r="K321" s="25"/>
      <c r="L321" s="25"/>
      <c r="M321" s="25"/>
      <c r="N321" s="25"/>
      <c r="O321" s="25"/>
    </row>
    <row r="322" spans="8:15" x14ac:dyDescent="0.2">
      <c r="H322" s="25"/>
      <c r="I322" s="25"/>
      <c r="J322" s="25"/>
      <c r="K322" s="25"/>
      <c r="L322" s="25"/>
      <c r="M322" s="25"/>
      <c r="N322" s="25"/>
      <c r="O322" s="25"/>
    </row>
    <row r="323" spans="8:15" x14ac:dyDescent="0.2">
      <c r="H323" s="25"/>
      <c r="I323" s="25"/>
      <c r="J323" s="25"/>
      <c r="K323" s="25"/>
      <c r="L323" s="25"/>
      <c r="M323" s="25"/>
      <c r="N323" s="25"/>
      <c r="O323" s="25"/>
    </row>
    <row r="324" spans="8:15" x14ac:dyDescent="0.2">
      <c r="H324" s="25"/>
      <c r="I324" s="25"/>
      <c r="J324" s="25"/>
      <c r="K324" s="25"/>
      <c r="L324" s="25"/>
      <c r="M324" s="25"/>
      <c r="N324" s="25"/>
      <c r="O324" s="25"/>
    </row>
    <row r="325" spans="8:15" x14ac:dyDescent="0.2">
      <c r="H325" s="25"/>
      <c r="I325" s="25"/>
      <c r="J325" s="25"/>
      <c r="K325" s="25"/>
      <c r="L325" s="25"/>
      <c r="M325" s="25"/>
      <c r="N325" s="25"/>
      <c r="O325" s="25"/>
    </row>
    <row r="326" spans="8:15" x14ac:dyDescent="0.2">
      <c r="H326" s="25"/>
      <c r="I326" s="25"/>
      <c r="J326" s="25"/>
      <c r="K326" s="25"/>
      <c r="L326" s="25"/>
      <c r="M326" s="25"/>
      <c r="N326" s="25"/>
      <c r="O326" s="25"/>
    </row>
    <row r="327" spans="8:15" x14ac:dyDescent="0.2">
      <c r="H327" s="25"/>
      <c r="I327" s="25"/>
      <c r="J327" s="25"/>
      <c r="K327" s="25"/>
      <c r="L327" s="25"/>
      <c r="M327" s="25"/>
      <c r="N327" s="25"/>
      <c r="O327" s="25"/>
    </row>
    <row r="328" spans="8:15" x14ac:dyDescent="0.2">
      <c r="H328" s="25"/>
      <c r="I328" s="25"/>
      <c r="J328" s="25"/>
      <c r="K328" s="25"/>
      <c r="L328" s="25"/>
      <c r="M328" s="25"/>
      <c r="N328" s="25"/>
      <c r="O328" s="25"/>
    </row>
    <row r="329" spans="8:15" x14ac:dyDescent="0.2">
      <c r="H329" s="25"/>
      <c r="I329" s="25"/>
      <c r="J329" s="25"/>
      <c r="K329" s="25"/>
      <c r="L329" s="25"/>
      <c r="M329" s="25"/>
      <c r="N329" s="25"/>
      <c r="O329" s="25"/>
    </row>
    <row r="330" spans="8:15" x14ac:dyDescent="0.2">
      <c r="H330" s="25"/>
      <c r="I330" s="25"/>
      <c r="J330" s="25"/>
      <c r="K330" s="25"/>
      <c r="L330" s="25"/>
      <c r="M330" s="25"/>
      <c r="N330" s="25"/>
      <c r="O330" s="25"/>
    </row>
    <row r="331" spans="8:15" x14ac:dyDescent="0.2">
      <c r="H331" s="25"/>
      <c r="I331" s="25"/>
      <c r="J331" s="25"/>
      <c r="K331" s="25"/>
      <c r="L331" s="25"/>
      <c r="M331" s="25"/>
      <c r="N331" s="25"/>
      <c r="O331" s="25"/>
    </row>
    <row r="332" spans="8:15" x14ac:dyDescent="0.2">
      <c r="H332" s="25"/>
      <c r="I332" s="25"/>
      <c r="J332" s="25"/>
      <c r="K332" s="25"/>
      <c r="L332" s="25"/>
      <c r="M332" s="25"/>
      <c r="N332" s="25"/>
      <c r="O332" s="25"/>
    </row>
    <row r="333" spans="8:15" x14ac:dyDescent="0.2">
      <c r="H333" s="25"/>
      <c r="I333" s="25"/>
      <c r="J333" s="25"/>
      <c r="K333" s="25"/>
      <c r="L333" s="25"/>
      <c r="M333" s="25"/>
      <c r="N333" s="25"/>
      <c r="O333" s="25"/>
    </row>
    <row r="334" spans="8:15" x14ac:dyDescent="0.2">
      <c r="H334" s="25"/>
      <c r="I334" s="25"/>
      <c r="J334" s="25"/>
      <c r="K334" s="25"/>
      <c r="L334" s="25"/>
      <c r="M334" s="25"/>
      <c r="N334" s="25"/>
      <c r="O334" s="25"/>
    </row>
    <row r="335" spans="8:15" x14ac:dyDescent="0.2">
      <c r="H335" s="25"/>
      <c r="I335" s="25"/>
      <c r="J335" s="25"/>
      <c r="K335" s="25"/>
      <c r="L335" s="25"/>
      <c r="M335" s="25"/>
      <c r="N335" s="25"/>
      <c r="O335" s="25"/>
    </row>
    <row r="336" spans="8:15" x14ac:dyDescent="0.2">
      <c r="H336" s="25"/>
      <c r="I336" s="25"/>
      <c r="J336" s="25"/>
      <c r="K336" s="25"/>
      <c r="L336" s="25"/>
      <c r="M336" s="25"/>
      <c r="N336" s="25"/>
      <c r="O336" s="25"/>
    </row>
    <row r="337" spans="8:15" x14ac:dyDescent="0.2">
      <c r="H337" s="25"/>
      <c r="I337" s="25"/>
      <c r="J337" s="25"/>
      <c r="K337" s="25"/>
      <c r="L337" s="25"/>
      <c r="M337" s="25"/>
      <c r="N337" s="25"/>
      <c r="O337" s="25"/>
    </row>
    <row r="338" spans="8:15" x14ac:dyDescent="0.2">
      <c r="H338" s="25"/>
      <c r="I338" s="25"/>
      <c r="J338" s="25"/>
      <c r="K338" s="25"/>
      <c r="L338" s="25"/>
      <c r="M338" s="25"/>
      <c r="N338" s="25"/>
      <c r="O338" s="25"/>
    </row>
    <row r="339" spans="8:15" x14ac:dyDescent="0.2">
      <c r="H339" s="25"/>
      <c r="I339" s="25"/>
      <c r="J339" s="25"/>
      <c r="K339" s="25"/>
      <c r="L339" s="25"/>
      <c r="M339" s="25"/>
      <c r="N339" s="25"/>
      <c r="O339" s="25"/>
    </row>
    <row r="340" spans="8:15" x14ac:dyDescent="0.2">
      <c r="H340" s="25"/>
      <c r="I340" s="25"/>
      <c r="J340" s="25"/>
      <c r="K340" s="25"/>
      <c r="L340" s="25"/>
      <c r="M340" s="25"/>
      <c r="N340" s="25"/>
      <c r="O340" s="25"/>
    </row>
    <row r="341" spans="8:15" x14ac:dyDescent="0.2">
      <c r="H341" s="25"/>
      <c r="I341" s="25"/>
      <c r="J341" s="25"/>
      <c r="K341" s="25"/>
      <c r="L341" s="25"/>
      <c r="M341" s="25"/>
      <c r="N341" s="25"/>
      <c r="O341" s="25"/>
    </row>
    <row r="342" spans="8:15" x14ac:dyDescent="0.2">
      <c r="H342" s="25"/>
      <c r="I342" s="25"/>
      <c r="J342" s="25"/>
      <c r="K342" s="25"/>
      <c r="L342" s="25"/>
      <c r="M342" s="25"/>
      <c r="N342" s="25"/>
      <c r="O342" s="25"/>
    </row>
    <row r="343" spans="8:15" x14ac:dyDescent="0.2">
      <c r="H343" s="25"/>
      <c r="I343" s="25"/>
      <c r="J343" s="25"/>
      <c r="K343" s="25"/>
      <c r="L343" s="25"/>
      <c r="M343" s="25"/>
      <c r="N343" s="25"/>
      <c r="O343" s="25"/>
    </row>
    <row r="344" spans="8:15" x14ac:dyDescent="0.2">
      <c r="H344" s="25"/>
      <c r="I344" s="25"/>
      <c r="J344" s="25"/>
      <c r="K344" s="25"/>
      <c r="L344" s="25"/>
      <c r="M344" s="25"/>
      <c r="N344" s="25"/>
      <c r="O344" s="25"/>
    </row>
    <row r="345" spans="8:15" x14ac:dyDescent="0.2">
      <c r="H345" s="25"/>
      <c r="I345" s="25"/>
      <c r="J345" s="25"/>
      <c r="K345" s="25"/>
      <c r="L345" s="25"/>
      <c r="M345" s="25"/>
      <c r="N345" s="25"/>
      <c r="O345" s="25"/>
    </row>
    <row r="346" spans="8:15" x14ac:dyDescent="0.2">
      <c r="H346" s="25"/>
      <c r="I346" s="25"/>
      <c r="J346" s="25"/>
      <c r="K346" s="25"/>
      <c r="L346" s="25"/>
      <c r="M346" s="25"/>
      <c r="N346" s="25"/>
      <c r="O346" s="25"/>
    </row>
    <row r="347" spans="8:15" x14ac:dyDescent="0.2">
      <c r="H347" s="25"/>
      <c r="I347" s="25"/>
      <c r="J347" s="25"/>
      <c r="K347" s="25"/>
      <c r="L347" s="25"/>
      <c r="M347" s="25"/>
      <c r="N347" s="25"/>
      <c r="O347" s="25"/>
    </row>
    <row r="348" spans="8:15" x14ac:dyDescent="0.2">
      <c r="H348" s="25"/>
      <c r="I348" s="25"/>
      <c r="J348" s="25"/>
      <c r="K348" s="25"/>
      <c r="L348" s="25"/>
      <c r="M348" s="25"/>
      <c r="N348" s="25"/>
      <c r="O348" s="25"/>
    </row>
    <row r="349" spans="8:15" x14ac:dyDescent="0.2">
      <c r="H349" s="25"/>
      <c r="I349" s="25"/>
      <c r="J349" s="25"/>
      <c r="K349" s="25"/>
      <c r="L349" s="25"/>
      <c r="M349" s="25"/>
      <c r="N349" s="25"/>
      <c r="O349" s="25"/>
    </row>
    <row r="350" spans="8:15" x14ac:dyDescent="0.2">
      <c r="H350" s="25"/>
      <c r="I350" s="25"/>
      <c r="J350" s="25"/>
      <c r="K350" s="25"/>
      <c r="L350" s="25"/>
      <c r="M350" s="25"/>
      <c r="N350" s="25"/>
      <c r="O350" s="25"/>
    </row>
    <row r="351" spans="8:15" x14ac:dyDescent="0.2">
      <c r="H351" s="25"/>
      <c r="I351" s="25"/>
      <c r="J351" s="25"/>
      <c r="K351" s="25"/>
      <c r="L351" s="25"/>
      <c r="M351" s="25"/>
      <c r="N351" s="25"/>
      <c r="O351" s="25"/>
    </row>
    <row r="352" spans="8:15" x14ac:dyDescent="0.2">
      <c r="H352" s="25"/>
      <c r="I352" s="25"/>
      <c r="J352" s="25"/>
      <c r="K352" s="25"/>
      <c r="L352" s="25"/>
      <c r="M352" s="25"/>
      <c r="N352" s="25"/>
      <c r="O352" s="25"/>
    </row>
  </sheetData>
  <mergeCells count="4">
    <mergeCell ref="H2:K2"/>
    <mergeCell ref="L2:O2"/>
    <mergeCell ref="B136:C136"/>
    <mergeCell ref="B138:F138"/>
  </mergeCells>
  <printOptions horizontalCentered="1"/>
  <pageMargins left="0.5" right="0.5" top="1.38" bottom="0.65" header="0.51" footer="0.3"/>
  <pageSetup scale="72" fitToHeight="4" orientation="landscape" blackAndWhite="1" r:id="rId1"/>
  <headerFooter alignWithMargins="0">
    <oddHeader>&amp;C&amp;"Arial,Bold"&amp;14
Summary of ISO Capital Expenditure Forecast - Non-Incentive Projects
&amp;"Arial,Regular"&amp;12($000)&amp;RTO11 Annual Update
Attachment 4
WP-Schedule 16-Summary of ISO Capital Expenditure Forecast 
Non-Incentive Projects
Page &amp;P of &amp;N</oddHeader>
    <oddFooter xml:space="preserve">&amp;R
</oddFooter>
  </headerFooter>
  <rowBreaks count="1" manualBreakCount="1">
    <brk id="93" min="1"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BFE7A323BB78D4DB02FDFD6F85C7B48" ma:contentTypeVersion="0" ma:contentTypeDescription="Create a new document." ma:contentTypeScope="" ma:versionID="94dbe26ae28c4d0caa5a3065fb91cf85">
  <xsd:schema xmlns:xsd="http://www.w3.org/2001/XMLSchema" xmlns:xs="http://www.w3.org/2001/XMLSchema" xmlns:p="http://schemas.microsoft.com/office/2006/metadata/properties" targetNamespace="http://schemas.microsoft.com/office/2006/metadata/properties" ma:root="true" ma:fieldsID="aae12c555ce7ed9979d5a752b5dc44a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871EDC-7ECD-431E-9B9E-9CE6376C84A1}">
  <ds:schemaRefs>
    <ds:schemaRef ds:uri="http://schemas.microsoft.com/sharepoint/v3/contenttype/forms"/>
  </ds:schemaRefs>
</ds:datastoreItem>
</file>

<file path=customXml/itemProps2.xml><?xml version="1.0" encoding="utf-8"?>
<ds:datastoreItem xmlns:ds="http://schemas.openxmlformats.org/officeDocument/2006/customXml" ds:itemID="{DDC1FDBF-485F-4D92-8AA5-FC5DBA1277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29CC071-D8EC-4BCC-AEE9-234A6D4ED6AA}">
  <ds:schemaRefs>
    <ds:schemaRef ds:uri="http://schemas.microsoft.com/office/infopath/2007/PartnerControls"/>
    <ds:schemaRef ds:uri="http://schemas.microsoft.com/office/2006/documentManagement/types"/>
    <ds:schemaRef ds:uri="http://purl.org/dc/terms/"/>
    <ds:schemaRef ds:uri="http://www.w3.org/XML/1998/namespace"/>
    <ds:schemaRef ds:uri="http://schemas.microsoft.com/office/2006/metadata/properties"/>
    <ds:schemaRef ds:uri="http://purl.org/dc/elements/1.1/"/>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WP3 to Sch 16</vt:lpstr>
      <vt:lpstr>WP3 to Sch 16 (backup)</vt:lpstr>
      <vt:lpstr>'WP3 to Sch 16'!Print_Area</vt:lpstr>
      <vt:lpstr>'WP3 to Sch 16 (backup)'!Print_Area</vt:lpstr>
      <vt:lpstr>'WP3 to Sch 16'!Print_Titles</vt:lpstr>
      <vt:lpstr>'WP3 to Sch 16 (backup)'!Print_Titles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2017-05-26T04:08:18Z</dcterms:created>
  <dcterms:modified xsi:type="dcterms:W3CDTF">2017-10-03T23:25:46Z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{0CB23BB6-AFC4-4AF1-B7B7-F19F5D103CB9}</vt:lpwstr>
  </property>
  <property fmtid="{D5CDD505-2E9C-101B-9397-08002B2CF9AE}" pid="3" name="ContentTypeId">
    <vt:lpwstr>0x010100ABFE7A323BB78D4DB02FDFD6F85C7B48</vt:lpwstr>
  </property>
</Properties>
</file>