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5" windowWidth="19425" windowHeight="9525"/>
  </bookViews>
  <sheets>
    <sheet name="E" sheetId="1" r:id="rId1"/>
    <sheet name="Sheet3" sheetId="3" r:id="rId2"/>
  </sheets>
  <calcPr calcId="145621"/>
</workbook>
</file>

<file path=xl/calcChain.xml><?xml version="1.0" encoding="utf-8"?>
<calcChain xmlns="http://schemas.openxmlformats.org/spreadsheetml/2006/main">
  <c r="F143" i="1" l="1"/>
  <c r="F142" i="1"/>
  <c r="F141" i="1"/>
  <c r="F140" i="1"/>
  <c r="F139" i="1"/>
  <c r="F138" i="1"/>
  <c r="F137" i="1"/>
  <c r="F136" i="1"/>
  <c r="F135" i="1"/>
  <c r="F134" i="1"/>
  <c r="C158" i="1" l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57" i="1"/>
  <c r="G156" i="1"/>
  <c r="F145" i="1"/>
  <c r="E169" i="1" s="1"/>
  <c r="E167" i="1"/>
  <c r="E159" i="1"/>
  <c r="F133" i="1"/>
  <c r="E125" i="1"/>
  <c r="C120" i="1"/>
  <c r="E113" i="1"/>
  <c r="C113" i="1"/>
  <c r="C114" i="1" s="1"/>
  <c r="E111" i="1"/>
  <c r="H95" i="1"/>
  <c r="E94" i="1"/>
  <c r="E88" i="1"/>
  <c r="H100" i="1" s="1"/>
  <c r="G87" i="1"/>
  <c r="E77" i="1"/>
  <c r="H61" i="1"/>
  <c r="E60" i="1"/>
  <c r="G53" i="1"/>
  <c r="E53" i="1"/>
  <c r="E54" i="1" s="1"/>
  <c r="E32" i="1"/>
  <c r="F30" i="1" s="1"/>
  <c r="H23" i="1"/>
  <c r="E17" i="1"/>
  <c r="E118" i="1" s="1"/>
  <c r="F29" i="1" l="1"/>
  <c r="H29" i="1" s="1"/>
  <c r="E22" i="1"/>
  <c r="E24" i="1" s="1"/>
  <c r="F28" i="1"/>
  <c r="F32" i="1" s="1"/>
  <c r="E96" i="1"/>
  <c r="G100" i="1" s="1"/>
  <c r="I100" i="1" s="1"/>
  <c r="E126" i="1" s="1"/>
  <c r="E127" i="1" s="1"/>
  <c r="E162" i="1" s="1"/>
  <c r="E62" i="1"/>
  <c r="G66" i="1" s="1"/>
  <c r="H66" i="1"/>
  <c r="E119" i="1"/>
  <c r="G158" i="1"/>
  <c r="H30" i="1"/>
  <c r="E120" i="1"/>
  <c r="F146" i="1"/>
  <c r="H28" i="1" l="1"/>
  <c r="H32" i="1" s="1"/>
  <c r="G29" i="1"/>
  <c r="I29" i="1"/>
  <c r="G43" i="1" s="1"/>
  <c r="E121" i="1"/>
  <c r="I66" i="1"/>
  <c r="E112" i="1" s="1"/>
  <c r="E114" i="1" s="1"/>
  <c r="E156" i="1" s="1"/>
  <c r="G28" i="1"/>
  <c r="G30" i="1"/>
  <c r="I30" i="1" s="1"/>
  <c r="G44" i="1" s="1"/>
  <c r="E158" i="1"/>
  <c r="I28" i="1" l="1"/>
  <c r="G42" i="1" s="1"/>
  <c r="G45" i="1" s="1"/>
  <c r="G32" i="1"/>
  <c r="I32" i="1" l="1"/>
</calcChain>
</file>

<file path=xl/sharedStrings.xml><?xml version="1.0" encoding="utf-8"?>
<sst xmlns="http://schemas.openxmlformats.org/spreadsheetml/2006/main" count="228" uniqueCount="149">
  <si>
    <t>A&amp;G Incentive Compensation Exclusions</t>
  </si>
  <si>
    <t xml:space="preserve">A) A&amp;G Non-Officer Incentive Compensation (NOIC) Adjustments </t>
  </si>
  <si>
    <t>(NOIC includes Results Sharing, Management Incentive Program, and Non-Officer Executive Incentive Compensation).</t>
  </si>
  <si>
    <t>1) Calculation of exclusion of capitalized portion of NOIC costs in Account 920:</t>
  </si>
  <si>
    <t>Source or</t>
  </si>
  <si>
    <t>Line</t>
  </si>
  <si>
    <t>Item</t>
  </si>
  <si>
    <t>Amount</t>
  </si>
  <si>
    <t>Calculation</t>
  </si>
  <si>
    <t>Accrued NOIC</t>
  </si>
  <si>
    <t>Included in Account 920</t>
  </si>
  <si>
    <t>Capitalization rate</t>
  </si>
  <si>
    <t>CPUC GRC Decision for Test Year</t>
  </si>
  <si>
    <t>Capitalized NOIC</t>
  </si>
  <si>
    <t>L1 * L2</t>
  </si>
  <si>
    <t>2) Calculation of NOIC Payouts:</t>
  </si>
  <si>
    <t>Actual NOIC Payout</t>
  </si>
  <si>
    <t>Section 2, L7</t>
  </si>
  <si>
    <t>Authorized NOIC Payout</t>
  </si>
  <si>
    <t>Authorized Amount (Cap) from GRC for Test Year</t>
  </si>
  <si>
    <t>NOIC Payout To Be Recovered</t>
  </si>
  <si>
    <t xml:space="preserve">Lesser of Line 1 or Line 2 </t>
  </si>
  <si>
    <t>Business Unit</t>
  </si>
  <si>
    <t>Actual Payout</t>
  </si>
  <si>
    <t>% of Total Payout</t>
  </si>
  <si>
    <t>Allocated Capitalized NOIC</t>
  </si>
  <si>
    <t>Non-Capitalized NOIC</t>
  </si>
  <si>
    <t xml:space="preserve">A </t>
  </si>
  <si>
    <t>B = Col A / L7</t>
  </si>
  <si>
    <t>C = Section 2, L3 * B</t>
  </si>
  <si>
    <t>D =  Section 1, L3 * B</t>
  </si>
  <si>
    <t>E = C - D</t>
  </si>
  <si>
    <t>A&amp;G</t>
  </si>
  <si>
    <t>Other</t>
  </si>
  <si>
    <t>Trans. And Dist. Business Unit</t>
  </si>
  <si>
    <t>Total:</t>
  </si>
  <si>
    <t>Totals</t>
  </si>
  <si>
    <t xml:space="preserve">Instruction for Line 2: Authorized NOIC Payout to be calculated in a workpaper (to be provided by SCE) comparable to that provided by  SCE to Joint Intervenors on 1/14/13  in Docket No. ER11-3697, </t>
  </si>
  <si>
    <t>with page references to the appropriate GRC decision and all calculations shown for the derivation of any numbers not taken directly from the GRC decision.</t>
  </si>
  <si>
    <t>Instruction for Lines 4-6, Column A: "Actual Payout" amount is to be the actual amount paid out in the Prior Year.</t>
  </si>
  <si>
    <t>Actual non-capitalized NOIC Payouts</t>
  </si>
  <si>
    <t>(In Formula Input Format for input to Schedule 20, Note 2)</t>
  </si>
  <si>
    <t>Department</t>
  </si>
  <si>
    <t>Source</t>
  </si>
  <si>
    <t>d</t>
  </si>
  <si>
    <t>Line 4, column E above</t>
  </si>
  <si>
    <t>e</t>
  </si>
  <si>
    <t>Line 5, column E above</t>
  </si>
  <si>
    <t>f</t>
  </si>
  <si>
    <t>Line 6, column E above</t>
  </si>
  <si>
    <t xml:space="preserve">B) A&amp;G Officer Executive Incentive Compensation (OEIC) Adjustments </t>
  </si>
  <si>
    <t>3) Calculation of exclusion of capitalized portion of OEIC costs in Account 920:</t>
  </si>
  <si>
    <t>Accrued OEIC</t>
  </si>
  <si>
    <t>Included in Account 920.</t>
  </si>
  <si>
    <t>CPUC GRC Decision for test year:</t>
  </si>
  <si>
    <t>Capitalized OEIC</t>
  </si>
  <si>
    <t>4) Calculation of OEIC Payouts:</t>
  </si>
  <si>
    <t>Actual OEIC Payout</t>
  </si>
  <si>
    <t>Section 4, L4</t>
  </si>
  <si>
    <t>Authorized OEIC Payout</t>
  </si>
  <si>
    <t>Authorized Amount (Cap) from GRC for test year</t>
  </si>
  <si>
    <t>OEIC Payout To Be Recovered</t>
  </si>
  <si>
    <t>Allocated Capitalized OEIC</t>
  </si>
  <si>
    <t>Non-Capitalized OEIC</t>
  </si>
  <si>
    <t>A</t>
  </si>
  <si>
    <t>B</t>
  </si>
  <si>
    <t>C = Section 4, L3 * B</t>
  </si>
  <si>
    <t>D =  Section 3, L3 * B</t>
  </si>
  <si>
    <t>E =C - D</t>
  </si>
  <si>
    <t>Instruction for Line 4: "Actual Payout" amount is to be the actual amount paid out in the Prior Year.</t>
  </si>
  <si>
    <t xml:space="preserve">C) A&amp;G Long Term Incentive Compensation (LTI) Adjustments </t>
  </si>
  <si>
    <t>5) Calculation of LTI Payouts:</t>
  </si>
  <si>
    <t>Accrued LTI Payout</t>
  </si>
  <si>
    <t>Authorized LTI Payout</t>
  </si>
  <si>
    <t>Exclude 100%.</t>
  </si>
  <si>
    <t>LTI Payout To Be Recovered</t>
  </si>
  <si>
    <t>Lesser of Line 1 or Line 2</t>
  </si>
  <si>
    <t>Note:  LTI is not capitalized.</t>
  </si>
  <si>
    <t xml:space="preserve">D) A&amp;G Supplemental Executive Retirement Program (SERP) Adjustments </t>
  </si>
  <si>
    <t>6) Calculation of exclusion of capitalized portion of SERP costs in Account 926:</t>
  </si>
  <si>
    <t>Accrued SERP</t>
  </si>
  <si>
    <t>Included in Account 926</t>
  </si>
  <si>
    <t>CPUC GRC Decision for test year</t>
  </si>
  <si>
    <t>Capitalized SERP</t>
  </si>
  <si>
    <t>7) Calculation of SERP Expense:</t>
  </si>
  <si>
    <t>Actual SERP Expense</t>
  </si>
  <si>
    <t>Section 7, L4</t>
  </si>
  <si>
    <t>Authorized SERP Expense</t>
  </si>
  <si>
    <t>SERP Expense To Be Recovered</t>
  </si>
  <si>
    <t>Actual Expense</t>
  </si>
  <si>
    <t>% of Total Expense</t>
  </si>
  <si>
    <t>Allocated Capitalized SERP</t>
  </si>
  <si>
    <t>Non-Capitalized SERP</t>
  </si>
  <si>
    <t>C = Section 7, L3 * B</t>
  </si>
  <si>
    <t>D =  Section 6, L3 * B</t>
  </si>
  <si>
    <t xml:space="preserve">Instruction for Line 2:  Authorized SERP Expense to be calculated in a workpaper (to be provided by SCE) comparable to that provided by  SCE to Joint Intervenors on 1/14/13  in Docket No. ER11-3697, </t>
  </si>
  <si>
    <t>Instruction for Line 4: "Actual Expense" amount is to be the actual amount paid out in the Prior Year.</t>
  </si>
  <si>
    <t>E) A&amp;G Summary of Incentive Compensation Exclusions</t>
  </si>
  <si>
    <t>8) Exclusions to Account 920:</t>
  </si>
  <si>
    <t>Exclude Accrued OEIC</t>
  </si>
  <si>
    <t>Section 3, L1</t>
  </si>
  <si>
    <t>Add Non-Capitalized OEIC</t>
  </si>
  <si>
    <t>Section 4, L4, Col E</t>
  </si>
  <si>
    <t>Exclude Accrued LTI</t>
  </si>
  <si>
    <t>Section 5, L1</t>
  </si>
  <si>
    <t>Total</t>
  </si>
  <si>
    <t>9) Exclusions to Account 922:</t>
  </si>
  <si>
    <t>Section 1, L3</t>
  </si>
  <si>
    <t>Section 3, L3</t>
  </si>
  <si>
    <t>Section 6, L3</t>
  </si>
  <si>
    <t>10) Exclusions to Account 926:</t>
  </si>
  <si>
    <t>Exclude Accrued SERP</t>
  </si>
  <si>
    <t>Section 6, L1</t>
  </si>
  <si>
    <t>Add Non-Capitalized SERP</t>
  </si>
  <si>
    <t>Section 7, L4 Col E</t>
  </si>
  <si>
    <t>F) ACE and Spot Bonus Award Exclusions</t>
  </si>
  <si>
    <t>Acct.</t>
  </si>
  <si>
    <t>ACE Awards</t>
  </si>
  <si>
    <t>Spot Bonus</t>
  </si>
  <si>
    <t>Total ACE and Spot Bonus Exclusions</t>
  </si>
  <si>
    <t>Total ACE and Spot:</t>
  </si>
  <si>
    <t>G) Total All A&amp;G Incentive Compensation Exclusions</t>
  </si>
  <si>
    <t>12) Total Incentive Compensation Input Exclusions for Columns 1 and 3, Lines 24-37 of Schedule 20</t>
  </si>
  <si>
    <t>(In Formula Input Format)</t>
  </si>
  <si>
    <t>Col 1</t>
  </si>
  <si>
    <t>Col 3</t>
  </si>
  <si>
    <t>Shareholder</t>
  </si>
  <si>
    <t>Exclusions</t>
  </si>
  <si>
    <t>or Other</t>
  </si>
  <si>
    <t>Adjustments</t>
  </si>
  <si>
    <t>NOIC</t>
  </si>
  <si>
    <t>Not an input in formula</t>
  </si>
  <si>
    <t>Sec. 11, L 2</t>
  </si>
  <si>
    <t>Sec. 9, L1 (enter negative)</t>
  </si>
  <si>
    <t>Sec. 8, L4 + Sec. 11, L1</t>
  </si>
  <si>
    <t>Sec. 9, L2+L3 (enter neg) + Sec 11, L3</t>
  </si>
  <si>
    <t>Sec. 11, L 4</t>
  </si>
  <si>
    <t>Sec. 11, L 5</t>
  </si>
  <si>
    <t>Sec. 11, L6</t>
  </si>
  <si>
    <t>Sec. 10, L3 + Sec. 11, L7</t>
  </si>
  <si>
    <t>Sec. 11, L 9</t>
  </si>
  <si>
    <t>Sec. 11, L 10</t>
  </si>
  <si>
    <t>Sec. 11, L 11</t>
  </si>
  <si>
    <t>Sec. 11, L 12</t>
  </si>
  <si>
    <t>Sec. 11, L 13</t>
  </si>
  <si>
    <t>Sec. 11, L 8</t>
  </si>
  <si>
    <t>Exhibit E</t>
  </si>
  <si>
    <t>11) ACE and Spot bonus Awards by A&amp;G account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</si>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</sst>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0.0%"/>
    <numFmt numFmtId="166" formatCode="&quot;$&quot;#,##0.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</font>
    <font>
      <b/>
      <u/>
      <sz val="10"/>
      <name val="Arial"/>
      <family val="2"/>
    </font>
    <font>
      <sz val="10"/>
      <color theme="1"/>
      <name val="Arial"/>
      <family val="2"/>
    </font>
    <font>
      <u/>
      <sz val="10"/>
      <name val="Arial"/>
      <family val="2"/>
    </font>
    <font>
      <b/>
      <sz val="10"/>
      <color rgb="FFFF0000"/>
      <name val="Arial"/>
      <family val="2"/>
    </font>
    <font>
      <u/>
      <sz val="11"/>
      <color theme="1"/>
      <name val="Calibri"/>
      <family val="2"/>
      <scheme val="minor"/>
    </font>
    <font>
      <b/>
      <strike/>
      <sz val="10"/>
      <name val="Arial"/>
      <family val="2"/>
    </font>
    <font>
      <b/>
      <sz val="2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</cellStyleXfs>
  <cellXfs count="94">
    <xf numFmtId="0" fontId="0" fillId="0" borderId="0" xfId="0"/>
    <xf numFmtId="0" fontId="3" fillId="0" borderId="0" xfId="0" applyFont="1"/>
    <xf numFmtId="0" fontId="4" fillId="0" borderId="0" xfId="4" applyFont="1"/>
    <xf numFmtId="0" fontId="5" fillId="0" borderId="0" xfId="4" applyFont="1"/>
    <xf numFmtId="0" fontId="6" fillId="0" borderId="0" xfId="0" applyFont="1"/>
    <xf numFmtId="0" fontId="7" fillId="0" borderId="0" xfId="0" applyFont="1"/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7" fontId="8" fillId="0" borderId="0" xfId="0" applyNumberFormat="1" applyFont="1" applyAlignment="1">
      <alignment horizontal="center"/>
    </xf>
    <xf numFmtId="0" fontId="7" fillId="0" borderId="0" xfId="0" applyFont="1" applyBorder="1" applyAlignment="1">
      <alignment horizontal="center"/>
    </xf>
    <xf numFmtId="49" fontId="4" fillId="0" borderId="0" xfId="0" applyNumberFormat="1" applyFont="1" applyBorder="1"/>
    <xf numFmtId="164" fontId="4" fillId="2" borderId="0" xfId="0" applyNumberFormat="1" applyFont="1" applyFill="1" applyBorder="1"/>
    <xf numFmtId="0" fontId="0" fillId="0" borderId="0" xfId="0" applyAlignment="1">
      <alignment horizontal="left" indent="1"/>
    </xf>
    <xf numFmtId="0" fontId="10" fillId="0" borderId="0" xfId="0" applyFont="1"/>
    <xf numFmtId="0" fontId="0" fillId="0" borderId="0" xfId="0" applyAlignment="1"/>
    <xf numFmtId="165" fontId="4" fillId="2" borderId="1" xfId="0" applyNumberFormat="1" applyFont="1" applyFill="1" applyBorder="1"/>
    <xf numFmtId="0" fontId="7" fillId="0" borderId="0" xfId="0" applyFont="1" applyFill="1" applyAlignment="1">
      <alignment horizontal="left" indent="1"/>
    </xf>
    <xf numFmtId="0" fontId="7" fillId="2" borderId="0" xfId="0" applyFont="1" applyFill="1"/>
    <xf numFmtId="164" fontId="0" fillId="0" borderId="0" xfId="0" applyNumberFormat="1"/>
    <xf numFmtId="0" fontId="11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0" fontId="7" fillId="0" borderId="0" xfId="0" applyFont="1" applyAlignment="1">
      <alignment horizontal="left" indent="1"/>
    </xf>
    <xf numFmtId="164" fontId="0" fillId="2" borderId="0" xfId="0" applyNumberFormat="1" applyFill="1"/>
    <xf numFmtId="0" fontId="4" fillId="0" borderId="0" xfId="0" applyFont="1" applyBorder="1" applyAlignment="1">
      <alignment horizontal="left" indent="1"/>
    </xf>
    <xf numFmtId="0" fontId="0" fillId="0" borderId="0" xfId="0" applyFill="1"/>
    <xf numFmtId="0" fontId="7" fillId="0" borderId="0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12" fillId="0" borderId="0" xfId="0" applyFont="1" applyBorder="1" applyAlignment="1">
      <alignment horizontal="center" wrapText="1"/>
    </xf>
    <xf numFmtId="49" fontId="12" fillId="0" borderId="0" xfId="0" applyNumberFormat="1" applyFont="1" applyBorder="1" applyAlignment="1">
      <alignment horizontal="center" wrapText="1"/>
    </xf>
    <xf numFmtId="0" fontId="7" fillId="0" borderId="0" xfId="0" applyFont="1" applyBorder="1"/>
    <xf numFmtId="0" fontId="4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49" fontId="4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164" fontId="4" fillId="2" borderId="0" xfId="2" applyNumberFormat="1" applyFont="1" applyFill="1" applyBorder="1" applyAlignment="1">
      <alignment horizontal="center"/>
    </xf>
    <xf numFmtId="9" fontId="4" fillId="0" borderId="0" xfId="3" applyFont="1" applyBorder="1" applyAlignment="1">
      <alignment horizontal="center"/>
    </xf>
    <xf numFmtId="166" fontId="4" fillId="0" borderId="0" xfId="3" applyNumberFormat="1" applyFont="1" applyBorder="1" applyAlignment="1">
      <alignment horizontal="center"/>
    </xf>
    <xf numFmtId="166" fontId="4" fillId="0" borderId="0" xfId="2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0" fontId="4" fillId="0" borderId="0" xfId="0" applyFont="1" applyBorder="1"/>
    <xf numFmtId="164" fontId="4" fillId="0" borderId="0" xfId="3" applyNumberFormat="1" applyFont="1" applyBorder="1" applyAlignment="1">
      <alignment horizontal="center"/>
    </xf>
    <xf numFmtId="164" fontId="4" fillId="0" borderId="0" xfId="2" applyNumberFormat="1" applyFont="1" applyBorder="1" applyAlignment="1">
      <alignment horizontal="center"/>
    </xf>
    <xf numFmtId="0" fontId="0" fillId="0" borderId="0" xfId="0" applyBorder="1"/>
    <xf numFmtId="164" fontId="7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164" fontId="4" fillId="0" borderId="0" xfId="2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quotePrefix="1" applyFont="1"/>
    <xf numFmtId="0" fontId="4" fillId="0" borderId="0" xfId="4"/>
    <xf numFmtId="0" fontId="12" fillId="0" borderId="0" xfId="4" applyFont="1"/>
    <xf numFmtId="0" fontId="12" fillId="0" borderId="0" xfId="4" applyFont="1" applyAlignment="1">
      <alignment horizontal="center"/>
    </xf>
    <xf numFmtId="0" fontId="5" fillId="0" borderId="0" xfId="4" applyFont="1" applyAlignment="1">
      <alignment horizontal="center"/>
    </xf>
    <xf numFmtId="164" fontId="4" fillId="0" borderId="0" xfId="4" applyNumberFormat="1" applyFill="1"/>
    <xf numFmtId="164" fontId="14" fillId="0" borderId="0" xfId="4" applyNumberFormat="1" applyFont="1" applyFill="1"/>
    <xf numFmtId="0" fontId="4" fillId="0" borderId="0" xfId="4" applyFont="1" applyAlignment="1">
      <alignment horizontal="right"/>
    </xf>
    <xf numFmtId="164" fontId="4" fillId="0" borderId="0" xfId="4" applyNumberFormat="1"/>
    <xf numFmtId="165" fontId="4" fillId="0" borderId="0" xfId="0" applyNumberFormat="1" applyFont="1" applyFill="1" applyBorder="1"/>
    <xf numFmtId="164" fontId="15" fillId="0" borderId="0" xfId="2" applyNumberFormat="1" applyFont="1" applyBorder="1" applyAlignment="1"/>
    <xf numFmtId="164" fontId="0" fillId="0" borderId="0" xfId="0" applyNumberFormat="1" applyFill="1"/>
    <xf numFmtId="0" fontId="0" fillId="0" borderId="0" xfId="0" applyAlignment="1">
      <alignment horizontal="left"/>
    </xf>
    <xf numFmtId="165" fontId="4" fillId="2" borderId="0" xfId="0" applyNumberFormat="1" applyFont="1" applyFill="1" applyBorder="1"/>
    <xf numFmtId="0" fontId="3" fillId="0" borderId="0" xfId="0" applyFont="1" applyFill="1"/>
    <xf numFmtId="0" fontId="9" fillId="0" borderId="0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Fill="1" applyAlignment="1">
      <alignment horizontal="center" vertical="top"/>
    </xf>
    <xf numFmtId="0" fontId="10" fillId="0" borderId="0" xfId="0" applyFont="1" applyFill="1"/>
    <xf numFmtId="164" fontId="16" fillId="0" borderId="0" xfId="0" applyNumberFormat="1" applyFont="1" applyFill="1"/>
    <xf numFmtId="0" fontId="0" fillId="0" borderId="0" xfId="0" applyFill="1" applyAlignment="1">
      <alignment horizontal="center"/>
    </xf>
    <xf numFmtId="164" fontId="16" fillId="0" borderId="0" xfId="0" applyNumberFormat="1" applyFont="1" applyFill="1" applyBorder="1"/>
    <xf numFmtId="0" fontId="7" fillId="0" borderId="0" xfId="0" applyFont="1" applyFill="1"/>
    <xf numFmtId="164" fontId="7" fillId="0" borderId="0" xfId="0" applyNumberFormat="1" applyFont="1" applyFill="1" applyBorder="1"/>
    <xf numFmtId="0" fontId="9" fillId="0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Fill="1" applyAlignment="1">
      <alignment horizontal="center"/>
    </xf>
    <xf numFmtId="164" fontId="0" fillId="0" borderId="0" xfId="0" applyNumberFormat="1" applyFill="1" applyAlignment="1">
      <alignment horizontal="right"/>
    </xf>
    <xf numFmtId="0" fontId="0" fillId="0" borderId="0" xfId="0" applyFont="1"/>
    <xf numFmtId="0" fontId="12" fillId="0" borderId="0" xfId="0" quotePrefix="1" applyFont="1" applyAlignment="1">
      <alignment horizontal="center"/>
    </xf>
    <xf numFmtId="0" fontId="12" fillId="0" borderId="0" xfId="0" quotePrefix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7" fillId="0" borderId="0" xfId="0" applyFont="1" applyAlignment="1">
      <alignment horizontal="center"/>
    </xf>
    <xf numFmtId="0" fontId="12" fillId="0" borderId="0" xfId="0" applyFont="1" applyFill="1" applyAlignment="1">
      <alignment horizontal="center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4" fontId="4" fillId="2" borderId="0" xfId="0" applyNumberFormat="1" applyFont="1" applyFill="1"/>
    <xf numFmtId="164" fontId="7" fillId="2" borderId="0" xfId="0" applyNumberFormat="1" applyFont="1" applyFill="1"/>
    <xf numFmtId="164" fontId="7" fillId="0" borderId="0" xfId="0" applyNumberFormat="1" applyFont="1" applyFill="1"/>
    <xf numFmtId="164" fontId="0" fillId="2" borderId="0" xfId="1" applyNumberFormat="1" applyFont="1" applyFill="1"/>
    <xf numFmtId="164" fontId="0" fillId="0" borderId="0" xfId="0" applyNumberFormat="1" applyFill="1" applyAlignment="1">
      <alignment horizontal="left" indent="1"/>
    </xf>
    <xf numFmtId="0" fontId="0" fillId="0" borderId="0" xfId="0" applyFont="1" applyFill="1" applyAlignment="1">
      <alignment horizontal="left" indent="1"/>
    </xf>
    <xf numFmtId="0" fontId="0" fillId="0" borderId="0" xfId="0" applyFont="1" applyAlignment="1">
      <alignment horizontal="left" indent="1"/>
    </xf>
    <xf numFmtId="0" fontId="18" fillId="0" borderId="0" xfId="0" applyFont="1"/>
  </cellXfs>
  <cellStyles count="5">
    <cellStyle name="Comma" xfId="1" builtinId="3"/>
    <cellStyle name="Currency" xfId="2" builtinId="4"/>
    <cellStyle name="Normal" xfId="0" builtinId="0"/>
    <cellStyle name="Normal 2" xfId="4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70"/>
  <sheetViews>
    <sheetView tabSelected="1" zoomScaleNormal="100" workbookViewId="0">
      <selection activeCell="E17" sqref="E17"/>
    </sheetView>
  </sheetViews>
  <sheetFormatPr defaultRowHeight="15" x14ac:dyDescent="0.25"/>
  <cols>
    <col min="1" max="3" width="3.85546875" customWidth="1"/>
    <col min="4" max="4" width="26.85546875" customWidth="1"/>
    <col min="5" max="5" width="19.5703125" customWidth="1"/>
    <col min="6" max="6" width="32.85546875" customWidth="1"/>
    <col min="7" max="7" width="23.42578125" bestFit="1" customWidth="1"/>
    <col min="8" max="8" width="38" customWidth="1"/>
    <col min="9" max="9" width="15.5703125" customWidth="1"/>
    <col min="10" max="10" width="11.5703125" bestFit="1" customWidth="1"/>
    <col min="12" max="12" width="9" customWidth="1"/>
    <col min="13" max="14" width="9.140625" hidden="1" customWidth="1"/>
  </cols>
  <sheetData>
    <row r="2" spans="1:9" ht="33.6" x14ac:dyDescent="0.65">
      <c r="G2" s="93" t="s">
        <v>146</v>
      </c>
    </row>
    <row r="6" spans="1:9" ht="14.45" x14ac:dyDescent="0.3">
      <c r="A6" s="1" t="s">
        <v>0</v>
      </c>
    </row>
    <row r="8" spans="1:9" ht="14.45" x14ac:dyDescent="0.3">
      <c r="A8" s="1" t="s">
        <v>1</v>
      </c>
    </row>
    <row r="9" spans="1:9" ht="14.45" x14ac:dyDescent="0.3">
      <c r="B9" s="2" t="s">
        <v>2</v>
      </c>
    </row>
    <row r="10" spans="1:9" ht="14.45" x14ac:dyDescent="0.3">
      <c r="A10" s="3"/>
    </row>
    <row r="11" spans="1:9" ht="14.45" x14ac:dyDescent="0.3">
      <c r="B11" s="4" t="s">
        <v>3</v>
      </c>
    </row>
    <row r="12" spans="1:9" ht="14.45" x14ac:dyDescent="0.3">
      <c r="C12" s="5"/>
    </row>
    <row r="13" spans="1:9" ht="14.45" x14ac:dyDescent="0.3">
      <c r="F13" s="6" t="s">
        <v>4</v>
      </c>
    </row>
    <row r="14" spans="1:9" ht="14.45" x14ac:dyDescent="0.3">
      <c r="C14" s="7" t="s">
        <v>5</v>
      </c>
      <c r="D14" s="8" t="s">
        <v>6</v>
      </c>
      <c r="E14" s="9" t="s">
        <v>7</v>
      </c>
      <c r="F14" s="8" t="s">
        <v>8</v>
      </c>
      <c r="H14" s="5"/>
    </row>
    <row r="15" spans="1:9" ht="14.45" x14ac:dyDescent="0.3">
      <c r="C15" s="10">
        <v>1</v>
      </c>
      <c r="D15" s="11" t="s">
        <v>9</v>
      </c>
      <c r="E15" s="12" t="s">
        <v>148</v>
      </c>
      <c r="F15" s="13" t="s">
        <v>10</v>
      </c>
      <c r="G15" s="14"/>
      <c r="H15" s="5"/>
      <c r="I15" s="15"/>
    </row>
    <row r="16" spans="1:9" ht="14.45" x14ac:dyDescent="0.3">
      <c r="C16" s="10">
        <v>2</v>
      </c>
      <c r="D16" s="11" t="s">
        <v>11</v>
      </c>
      <c r="E16" s="16" t="s">
        <v>148</v>
      </c>
      <c r="F16" s="17" t="s">
        <v>12</v>
      </c>
      <c r="G16" s="18" t="s">
        <v>148</v>
      </c>
      <c r="H16" s="14"/>
      <c r="I16" s="15"/>
    </row>
    <row r="17" spans="2:14" ht="14.45" x14ac:dyDescent="0.3">
      <c r="C17" s="10">
        <v>3</v>
      </c>
      <c r="D17" s="11" t="s">
        <v>13</v>
      </c>
      <c r="E17" s="19" t="e">
        <f>ROUND(E15*E16, 0)</f>
        <v>#VALUE!</v>
      </c>
      <c r="F17" s="13" t="s">
        <v>14</v>
      </c>
      <c r="H17" s="5"/>
      <c r="I17" s="15"/>
    </row>
    <row r="18" spans="2:14" ht="14.45" x14ac:dyDescent="0.3">
      <c r="C18" s="5"/>
      <c r="H18" s="20"/>
      <c r="I18" s="21"/>
    </row>
    <row r="20" spans="2:14" ht="14.45" x14ac:dyDescent="0.3">
      <c r="B20" s="1" t="s">
        <v>15</v>
      </c>
    </row>
    <row r="21" spans="2:14" ht="14.45" x14ac:dyDescent="0.3">
      <c r="B21" s="1"/>
      <c r="C21" s="7" t="s">
        <v>5</v>
      </c>
    </row>
    <row r="22" spans="2:14" ht="14.45" x14ac:dyDescent="0.3">
      <c r="B22" s="1"/>
      <c r="C22" s="22">
        <v>1</v>
      </c>
      <c r="D22" t="s">
        <v>16</v>
      </c>
      <c r="E22" s="19">
        <f>E32</f>
        <v>0</v>
      </c>
      <c r="F22" s="23" t="s">
        <v>17</v>
      </c>
      <c r="G22" s="14"/>
    </row>
    <row r="23" spans="2:14" ht="14.45" x14ac:dyDescent="0.35">
      <c r="B23" s="1"/>
      <c r="C23" s="22">
        <v>2</v>
      </c>
      <c r="D23" t="s">
        <v>18</v>
      </c>
      <c r="E23" s="24" t="s">
        <v>148</v>
      </c>
      <c r="F23" s="25" t="s">
        <v>19</v>
      </c>
      <c r="G23" s="14"/>
      <c r="H23" s="26" t="str">
        <f>G16</f>
        <v xml:space="preserve"> </v>
      </c>
    </row>
    <row r="24" spans="2:14" ht="14.45" x14ac:dyDescent="0.35">
      <c r="B24" s="1"/>
      <c r="C24" s="22">
        <v>3</v>
      </c>
      <c r="D24" t="s">
        <v>20</v>
      </c>
      <c r="E24" s="19">
        <f>IF(E22&lt;E23,E22,E23)</f>
        <v>0</v>
      </c>
      <c r="F24" s="23" t="s">
        <v>21</v>
      </c>
      <c r="H24" s="14"/>
    </row>
    <row r="25" spans="2:14" ht="14.45" x14ac:dyDescent="0.35">
      <c r="B25" s="1"/>
      <c r="E25" s="1"/>
    </row>
    <row r="26" spans="2:14" ht="26.45" x14ac:dyDescent="0.35">
      <c r="C26" s="27"/>
      <c r="D26" s="28" t="s">
        <v>22</v>
      </c>
      <c r="E26" s="29" t="s">
        <v>23</v>
      </c>
      <c r="F26" s="29" t="s">
        <v>24</v>
      </c>
      <c r="G26" s="29" t="s">
        <v>20</v>
      </c>
      <c r="H26" s="30" t="s">
        <v>25</v>
      </c>
      <c r="I26" s="29" t="s">
        <v>26</v>
      </c>
    </row>
    <row r="27" spans="2:14" ht="14.45" x14ac:dyDescent="0.35">
      <c r="D27" s="31"/>
      <c r="E27" s="22" t="s">
        <v>27</v>
      </c>
      <c r="F27" s="32" t="s">
        <v>28</v>
      </c>
      <c r="G27" s="33" t="s">
        <v>29</v>
      </c>
      <c r="H27" s="34" t="s">
        <v>30</v>
      </c>
      <c r="I27" s="32" t="s">
        <v>31</v>
      </c>
      <c r="M27" t="s">
        <v>32</v>
      </c>
      <c r="N27">
        <v>35166211</v>
      </c>
    </row>
    <row r="28" spans="2:14" x14ac:dyDescent="0.25">
      <c r="C28" s="35">
        <v>4</v>
      </c>
      <c r="D28" s="31" t="s">
        <v>32</v>
      </c>
      <c r="E28" s="36" t="s">
        <v>148</v>
      </c>
      <c r="F28" s="37" t="e">
        <f>E28/$E$32</f>
        <v>#VALUE!</v>
      </c>
      <c r="G28" s="38" t="e">
        <f>F28*$E$24</f>
        <v>#VALUE!</v>
      </c>
      <c r="H28" s="39" t="e">
        <f>E17*F28</f>
        <v>#VALUE!</v>
      </c>
      <c r="I28" s="40" t="e">
        <f>G28-H28</f>
        <v>#VALUE!</v>
      </c>
      <c r="M28" t="s">
        <v>33</v>
      </c>
      <c r="N28">
        <v>30629762</v>
      </c>
    </row>
    <row r="29" spans="2:14" x14ac:dyDescent="0.25">
      <c r="C29" s="35">
        <v>5</v>
      </c>
      <c r="D29" s="41" t="s">
        <v>33</v>
      </c>
      <c r="E29" s="36" t="s">
        <v>148</v>
      </c>
      <c r="F29" s="37" t="e">
        <f>E29/$E$32</f>
        <v>#VALUE!</v>
      </c>
      <c r="G29" s="42" t="e">
        <f>F29*$E$24</f>
        <v>#VALUE!</v>
      </c>
      <c r="H29" s="43" t="e">
        <f>E17*F29</f>
        <v>#VALUE!</v>
      </c>
      <c r="I29" s="40" t="e">
        <f>G29-H29</f>
        <v>#VALUE!</v>
      </c>
      <c r="M29" t="s">
        <v>34</v>
      </c>
      <c r="N29">
        <v>36274122</v>
      </c>
    </row>
    <row r="30" spans="2:14" x14ac:dyDescent="0.25">
      <c r="C30" s="35">
        <v>6</v>
      </c>
      <c r="D30" s="41" t="s">
        <v>34</v>
      </c>
      <c r="E30" s="36" t="s">
        <v>148</v>
      </c>
      <c r="F30" s="37" t="e">
        <f>E30/$E$32</f>
        <v>#VALUE!</v>
      </c>
      <c r="G30" s="42" t="e">
        <f>F30*$E$24</f>
        <v>#VALUE!</v>
      </c>
      <c r="H30" s="43" t="e">
        <f>E17*F30</f>
        <v>#VALUE!</v>
      </c>
      <c r="I30" s="40" t="e">
        <f>G30-H30</f>
        <v>#VALUE!</v>
      </c>
      <c r="M30" t="s">
        <v>35</v>
      </c>
      <c r="N30">
        <v>102070095</v>
      </c>
    </row>
    <row r="31" spans="2:14" x14ac:dyDescent="0.25">
      <c r="C31" s="44"/>
      <c r="D31" s="44"/>
      <c r="E31" s="45"/>
      <c r="F31" s="45"/>
      <c r="G31" s="45"/>
      <c r="H31" s="45"/>
      <c r="I31" s="45"/>
    </row>
    <row r="32" spans="2:14" x14ac:dyDescent="0.25">
      <c r="C32" s="35">
        <v>7</v>
      </c>
      <c r="D32" s="46" t="s">
        <v>36</v>
      </c>
      <c r="E32" s="47">
        <f>SUM(E28:E30)</f>
        <v>0</v>
      </c>
      <c r="F32" s="37" t="e">
        <f>SUM(F28:F30)</f>
        <v>#VALUE!</v>
      </c>
      <c r="G32" s="42" t="e">
        <f>SUM(G28:G30)</f>
        <v>#VALUE!</v>
      </c>
      <c r="H32" s="43" t="e">
        <f>SUM(H28:H30)</f>
        <v>#VALUE!</v>
      </c>
      <c r="I32" s="43" t="e">
        <f>SUM(I28:I30)</f>
        <v>#VALUE!</v>
      </c>
    </row>
    <row r="33" spans="1:9" x14ac:dyDescent="0.25">
      <c r="C33" s="35"/>
      <c r="F33" s="43"/>
      <c r="G33" s="37"/>
      <c r="H33" s="43"/>
      <c r="I33" s="43"/>
    </row>
    <row r="34" spans="1:9" x14ac:dyDescent="0.25">
      <c r="C34" s="48" t="s">
        <v>37</v>
      </c>
      <c r="F34" s="43"/>
      <c r="G34" s="37"/>
      <c r="H34" s="43"/>
      <c r="I34" s="43"/>
    </row>
    <row r="35" spans="1:9" x14ac:dyDescent="0.25">
      <c r="C35" s="48" t="s">
        <v>38</v>
      </c>
      <c r="F35" s="43"/>
      <c r="G35" s="37"/>
      <c r="H35" s="43"/>
      <c r="I35" s="43"/>
    </row>
    <row r="36" spans="1:9" x14ac:dyDescent="0.25">
      <c r="C36" s="49"/>
      <c r="F36" s="43"/>
      <c r="G36" s="37"/>
      <c r="H36" s="43"/>
      <c r="I36" s="43"/>
    </row>
    <row r="37" spans="1:9" x14ac:dyDescent="0.25">
      <c r="C37" s="48" t="s">
        <v>39</v>
      </c>
      <c r="F37" s="43"/>
      <c r="G37" s="37"/>
      <c r="H37" s="43"/>
      <c r="I37" s="43"/>
    </row>
    <row r="38" spans="1:9" x14ac:dyDescent="0.25">
      <c r="C38" s="35"/>
    </row>
    <row r="39" spans="1:9" x14ac:dyDescent="0.25">
      <c r="C39" s="35"/>
      <c r="D39" s="1" t="s">
        <v>40</v>
      </c>
    </row>
    <row r="40" spans="1:9" x14ac:dyDescent="0.25">
      <c r="C40" s="35"/>
      <c r="D40" s="50" t="s">
        <v>41</v>
      </c>
      <c r="E40" s="51"/>
      <c r="F40" s="51"/>
      <c r="G40" s="51"/>
    </row>
    <row r="41" spans="1:9" x14ac:dyDescent="0.25">
      <c r="C41" s="35"/>
      <c r="D41" s="51"/>
      <c r="E41" s="52" t="s">
        <v>42</v>
      </c>
      <c r="F41" s="52"/>
      <c r="G41" s="53" t="s">
        <v>7</v>
      </c>
      <c r="H41" s="8" t="s">
        <v>43</v>
      </c>
      <c r="I41" s="14"/>
    </row>
    <row r="42" spans="1:9" x14ac:dyDescent="0.25">
      <c r="D42" s="54" t="s">
        <v>44</v>
      </c>
      <c r="E42" s="51" t="s">
        <v>32</v>
      </c>
      <c r="F42" s="51"/>
      <c r="G42" s="55" t="e">
        <f>I28</f>
        <v>#VALUE!</v>
      </c>
      <c r="H42" s="23" t="s">
        <v>45</v>
      </c>
      <c r="I42" s="14"/>
    </row>
    <row r="43" spans="1:9" x14ac:dyDescent="0.25">
      <c r="D43" s="54" t="s">
        <v>46</v>
      </c>
      <c r="E43" s="2" t="s">
        <v>33</v>
      </c>
      <c r="F43" s="2"/>
      <c r="G43" s="55" t="e">
        <f>I29</f>
        <v>#VALUE!</v>
      </c>
      <c r="H43" s="23" t="s">
        <v>47</v>
      </c>
      <c r="I43" s="14"/>
    </row>
    <row r="44" spans="1:9" x14ac:dyDescent="0.25">
      <c r="C44" s="51"/>
      <c r="D44" s="54" t="s">
        <v>48</v>
      </c>
      <c r="E44" s="2" t="s">
        <v>34</v>
      </c>
      <c r="F44" s="2"/>
      <c r="G44" s="56" t="e">
        <f>I30</f>
        <v>#VALUE!</v>
      </c>
      <c r="H44" s="23" t="s">
        <v>49</v>
      </c>
      <c r="I44" s="14"/>
    </row>
    <row r="45" spans="1:9" x14ac:dyDescent="0.25">
      <c r="C45" s="51"/>
      <c r="D45" s="54"/>
      <c r="E45" s="57" t="s">
        <v>35</v>
      </c>
      <c r="F45" s="57"/>
      <c r="G45" s="58" t="e">
        <f>SUM(G42:G44)</f>
        <v>#VALUE!</v>
      </c>
      <c r="I45" s="14"/>
    </row>
    <row r="46" spans="1:9" x14ac:dyDescent="0.25">
      <c r="D46" s="51"/>
    </row>
    <row r="47" spans="1:9" x14ac:dyDescent="0.25">
      <c r="A47" s="1" t="s">
        <v>50</v>
      </c>
    </row>
    <row r="49" spans="2:9" x14ac:dyDescent="0.25">
      <c r="B49" s="4" t="s">
        <v>51</v>
      </c>
    </row>
    <row r="50" spans="2:9" x14ac:dyDescent="0.25">
      <c r="B50" s="4"/>
      <c r="C50" s="51"/>
      <c r="F50" s="6" t="s">
        <v>4</v>
      </c>
    </row>
    <row r="51" spans="2:9" x14ac:dyDescent="0.25">
      <c r="C51" s="7" t="s">
        <v>5</v>
      </c>
      <c r="D51" s="8" t="s">
        <v>6</v>
      </c>
      <c r="E51" s="9" t="s">
        <v>7</v>
      </c>
      <c r="F51" s="8" t="s">
        <v>8</v>
      </c>
      <c r="H51" s="5"/>
    </row>
    <row r="52" spans="2:9" x14ac:dyDescent="0.25">
      <c r="C52" s="10">
        <v>1</v>
      </c>
      <c r="D52" s="11" t="s">
        <v>52</v>
      </c>
      <c r="E52" s="12" t="s">
        <v>148</v>
      </c>
      <c r="F52" s="13" t="s">
        <v>53</v>
      </c>
      <c r="G52" s="14"/>
      <c r="H52" s="5"/>
      <c r="I52" s="15"/>
    </row>
    <row r="53" spans="2:9" x14ac:dyDescent="0.25">
      <c r="C53" s="10">
        <v>2</v>
      </c>
      <c r="D53" s="11" t="s">
        <v>11</v>
      </c>
      <c r="E53" s="59" t="str">
        <f>E16</f>
        <v xml:space="preserve"> </v>
      </c>
      <c r="F53" s="17" t="s">
        <v>54</v>
      </c>
      <c r="G53" s="26" t="str">
        <f>G16</f>
        <v xml:space="preserve"> </v>
      </c>
      <c r="H53" s="5"/>
      <c r="I53" s="15"/>
    </row>
    <row r="54" spans="2:9" x14ac:dyDescent="0.25">
      <c r="C54" s="10">
        <v>3</v>
      </c>
      <c r="D54" s="11" t="s">
        <v>55</v>
      </c>
      <c r="E54" s="19" t="e">
        <f>ROUND(E52*E53, 0)</f>
        <v>#VALUE!</v>
      </c>
      <c r="F54" s="13" t="s">
        <v>14</v>
      </c>
      <c r="H54" s="5"/>
      <c r="I54" s="15"/>
    </row>
    <row r="55" spans="2:9" x14ac:dyDescent="0.25">
      <c r="C55" s="5"/>
      <c r="H55" s="20"/>
      <c r="I55" s="21"/>
    </row>
    <row r="57" spans="2:9" x14ac:dyDescent="0.25">
      <c r="B57" s="1" t="s">
        <v>56</v>
      </c>
    </row>
    <row r="58" spans="2:9" x14ac:dyDescent="0.25">
      <c r="B58" s="1"/>
    </row>
    <row r="59" spans="2:9" x14ac:dyDescent="0.25">
      <c r="B59" s="1"/>
      <c r="C59" s="7" t="s">
        <v>5</v>
      </c>
    </row>
    <row r="60" spans="2:9" x14ac:dyDescent="0.25">
      <c r="B60" s="1"/>
      <c r="C60" s="22">
        <v>1</v>
      </c>
      <c r="D60" t="s">
        <v>57</v>
      </c>
      <c r="E60" s="19" t="str">
        <f>E66</f>
        <v xml:space="preserve"> </v>
      </c>
      <c r="F60" s="13" t="s">
        <v>58</v>
      </c>
    </row>
    <row r="61" spans="2:9" x14ac:dyDescent="0.25">
      <c r="B61" s="1"/>
      <c r="C61" s="22">
        <v>2</v>
      </c>
      <c r="D61" t="s">
        <v>59</v>
      </c>
      <c r="E61" s="24" t="s">
        <v>148</v>
      </c>
      <c r="F61" s="25" t="s">
        <v>60</v>
      </c>
      <c r="G61" s="14"/>
      <c r="H61" s="26" t="str">
        <f>G16</f>
        <v xml:space="preserve"> </v>
      </c>
    </row>
    <row r="62" spans="2:9" x14ac:dyDescent="0.25">
      <c r="B62" s="1"/>
      <c r="C62" s="22">
        <v>3</v>
      </c>
      <c r="D62" t="s">
        <v>61</v>
      </c>
      <c r="E62" s="19" t="str">
        <f>IF(E60&lt;E61,E60,E61)</f>
        <v xml:space="preserve"> </v>
      </c>
      <c r="F62" s="23" t="s">
        <v>21</v>
      </c>
      <c r="H62" s="14"/>
    </row>
    <row r="63" spans="2:9" x14ac:dyDescent="0.25">
      <c r="B63" s="1"/>
      <c r="C63" s="22"/>
      <c r="E63" s="19"/>
    </row>
    <row r="64" spans="2:9" ht="26.25" x14ac:dyDescent="0.25">
      <c r="C64" s="27"/>
      <c r="D64" s="28" t="s">
        <v>22</v>
      </c>
      <c r="E64" s="29" t="s">
        <v>23</v>
      </c>
      <c r="F64" s="29" t="s">
        <v>24</v>
      </c>
      <c r="G64" s="29" t="s">
        <v>61</v>
      </c>
      <c r="H64" s="30" t="s">
        <v>62</v>
      </c>
      <c r="I64" s="29" t="s">
        <v>63</v>
      </c>
    </row>
    <row r="65" spans="1:10" x14ac:dyDescent="0.25">
      <c r="D65" s="31"/>
      <c r="E65" s="22" t="s">
        <v>64</v>
      </c>
      <c r="F65" s="32" t="s">
        <v>65</v>
      </c>
      <c r="G65" s="22" t="s">
        <v>66</v>
      </c>
      <c r="H65" s="34" t="s">
        <v>67</v>
      </c>
      <c r="I65" s="32" t="s">
        <v>68</v>
      </c>
    </row>
    <row r="66" spans="1:10" x14ac:dyDescent="0.25">
      <c r="C66" s="35">
        <v>4</v>
      </c>
      <c r="D66" s="31" t="s">
        <v>32</v>
      </c>
      <c r="E66" s="36" t="s">
        <v>148</v>
      </c>
      <c r="F66" s="37">
        <v>1</v>
      </c>
      <c r="G66" s="42" t="e">
        <f>F66*$E$62</f>
        <v>#VALUE!</v>
      </c>
      <c r="H66" s="43" t="e">
        <f>E54*F66</f>
        <v>#VALUE!</v>
      </c>
      <c r="I66" s="40" t="e">
        <f>G66-H66</f>
        <v>#VALUE!</v>
      </c>
      <c r="J66" s="14"/>
    </row>
    <row r="67" spans="1:10" x14ac:dyDescent="0.25">
      <c r="C67" s="35"/>
      <c r="D67" s="31"/>
      <c r="E67" s="47"/>
      <c r="F67" s="37"/>
      <c r="G67" s="42"/>
      <c r="H67" s="43"/>
      <c r="I67" s="40"/>
      <c r="J67" s="14"/>
    </row>
    <row r="68" spans="1:10" x14ac:dyDescent="0.25">
      <c r="C68" s="48" t="s">
        <v>69</v>
      </c>
      <c r="D68" s="31"/>
      <c r="E68" s="47"/>
      <c r="F68" s="37"/>
      <c r="G68" s="42"/>
      <c r="H68" s="60"/>
      <c r="I68" s="40"/>
    </row>
    <row r="70" spans="1:10" x14ac:dyDescent="0.25">
      <c r="A70" s="1" t="s">
        <v>70</v>
      </c>
    </row>
    <row r="71" spans="1:10" x14ac:dyDescent="0.25">
      <c r="B71" s="1"/>
    </row>
    <row r="72" spans="1:10" x14ac:dyDescent="0.25">
      <c r="B72" s="1" t="s">
        <v>71</v>
      </c>
    </row>
    <row r="73" spans="1:10" x14ac:dyDescent="0.25">
      <c r="B73" s="1"/>
      <c r="F73" s="6" t="s">
        <v>4</v>
      </c>
    </row>
    <row r="74" spans="1:10" x14ac:dyDescent="0.25">
      <c r="B74" s="1"/>
      <c r="C74" s="7" t="s">
        <v>5</v>
      </c>
      <c r="F74" s="8" t="s">
        <v>8</v>
      </c>
    </row>
    <row r="75" spans="1:10" x14ac:dyDescent="0.25">
      <c r="B75" s="1"/>
      <c r="C75" s="22">
        <v>1</v>
      </c>
      <c r="D75" t="s">
        <v>72</v>
      </c>
      <c r="E75" s="24" t="s">
        <v>148</v>
      </c>
      <c r="F75" s="13" t="s">
        <v>53</v>
      </c>
      <c r="I75" s="21"/>
    </row>
    <row r="76" spans="1:10" x14ac:dyDescent="0.25">
      <c r="B76" s="1"/>
      <c r="C76" s="22">
        <v>2</v>
      </c>
      <c r="D76" t="s">
        <v>73</v>
      </c>
      <c r="E76" s="61">
        <v>0</v>
      </c>
      <c r="F76" s="25" t="s">
        <v>74</v>
      </c>
      <c r="G76" s="14"/>
    </row>
    <row r="77" spans="1:10" x14ac:dyDescent="0.25">
      <c r="B77" s="1"/>
      <c r="C77" s="22">
        <v>3</v>
      </c>
      <c r="D77" t="s">
        <v>75</v>
      </c>
      <c r="E77" s="19">
        <f>IF(E75&lt;E76,E75,E76)</f>
        <v>0</v>
      </c>
      <c r="F77" s="23" t="s">
        <v>76</v>
      </c>
      <c r="H77" s="14"/>
    </row>
    <row r="78" spans="1:10" x14ac:dyDescent="0.25">
      <c r="B78" s="1"/>
      <c r="C78" s="22"/>
      <c r="E78" s="19"/>
    </row>
    <row r="79" spans="1:10" x14ac:dyDescent="0.25">
      <c r="B79" s="1"/>
      <c r="C79" s="62" t="s">
        <v>77</v>
      </c>
      <c r="E79" s="19"/>
    </row>
    <row r="80" spans="1:10" x14ac:dyDescent="0.25">
      <c r="B80" s="1"/>
      <c r="C80" s="22"/>
      <c r="E80" s="19"/>
    </row>
    <row r="81" spans="1:9" x14ac:dyDescent="0.25">
      <c r="A81" s="1" t="s">
        <v>78</v>
      </c>
    </row>
    <row r="83" spans="1:9" x14ac:dyDescent="0.25">
      <c r="B83" s="4" t="s">
        <v>79</v>
      </c>
    </row>
    <row r="84" spans="1:9" x14ac:dyDescent="0.25">
      <c r="B84" s="4"/>
      <c r="F84" s="6" t="s">
        <v>4</v>
      </c>
    </row>
    <row r="85" spans="1:9" x14ac:dyDescent="0.25">
      <c r="C85" s="7" t="s">
        <v>5</v>
      </c>
      <c r="D85" s="8" t="s">
        <v>6</v>
      </c>
      <c r="E85" s="9" t="s">
        <v>7</v>
      </c>
      <c r="F85" s="8" t="s">
        <v>8</v>
      </c>
      <c r="H85" s="5"/>
    </row>
    <row r="86" spans="1:9" x14ac:dyDescent="0.25">
      <c r="C86" s="10">
        <v>1</v>
      </c>
      <c r="D86" s="11" t="s">
        <v>80</v>
      </c>
      <c r="E86" s="12" t="s">
        <v>148</v>
      </c>
      <c r="F86" s="13" t="s">
        <v>81</v>
      </c>
      <c r="G86" s="14"/>
      <c r="H86" s="5"/>
      <c r="I86" s="15"/>
    </row>
    <row r="87" spans="1:9" x14ac:dyDescent="0.25">
      <c r="C87" s="10">
        <v>2</v>
      </c>
      <c r="D87" s="11" t="s">
        <v>11</v>
      </c>
      <c r="E87" s="63" t="s">
        <v>148</v>
      </c>
      <c r="F87" s="23" t="s">
        <v>82</v>
      </c>
      <c r="G87" s="5" t="str">
        <f>G16</f>
        <v xml:space="preserve"> </v>
      </c>
      <c r="H87" s="5"/>
      <c r="I87" s="15"/>
    </row>
    <row r="88" spans="1:9" x14ac:dyDescent="0.25">
      <c r="C88" s="10">
        <v>3</v>
      </c>
      <c r="D88" s="11" t="s">
        <v>83</v>
      </c>
      <c r="E88" s="19" t="e">
        <f>ROUND(E86*E87, 0)</f>
        <v>#VALUE!</v>
      </c>
      <c r="F88" s="13" t="s">
        <v>14</v>
      </c>
      <c r="G88" s="14"/>
      <c r="H88" s="5"/>
      <c r="I88" s="15"/>
    </row>
    <row r="89" spans="1:9" x14ac:dyDescent="0.25">
      <c r="C89" s="5"/>
      <c r="H89" s="20"/>
      <c r="I89" s="21"/>
    </row>
    <row r="91" spans="1:9" x14ac:dyDescent="0.25">
      <c r="B91" s="1" t="s">
        <v>84</v>
      </c>
    </row>
    <row r="92" spans="1:9" x14ac:dyDescent="0.25">
      <c r="B92" s="1"/>
      <c r="F92" s="6" t="s">
        <v>4</v>
      </c>
    </row>
    <row r="93" spans="1:9" x14ac:dyDescent="0.25">
      <c r="B93" s="1"/>
      <c r="C93" s="7" t="s">
        <v>5</v>
      </c>
      <c r="F93" s="8" t="s">
        <v>8</v>
      </c>
    </row>
    <row r="94" spans="1:9" x14ac:dyDescent="0.25">
      <c r="B94" s="1"/>
      <c r="C94" s="22">
        <v>1</v>
      </c>
      <c r="D94" t="s">
        <v>85</v>
      </c>
      <c r="E94" s="19" t="str">
        <f>E100</f>
        <v xml:space="preserve"> </v>
      </c>
      <c r="F94" t="s">
        <v>86</v>
      </c>
    </row>
    <row r="95" spans="1:9" x14ac:dyDescent="0.25">
      <c r="B95" s="1"/>
      <c r="C95" s="22">
        <v>2</v>
      </c>
      <c r="D95" t="s">
        <v>87</v>
      </c>
      <c r="E95" s="24" t="s">
        <v>148</v>
      </c>
      <c r="F95" s="46" t="s">
        <v>60</v>
      </c>
      <c r="H95" s="5" t="str">
        <f>G16</f>
        <v xml:space="preserve"> </v>
      </c>
    </row>
    <row r="96" spans="1:9" x14ac:dyDescent="0.25">
      <c r="B96" s="1"/>
      <c r="C96" s="22">
        <v>3</v>
      </c>
      <c r="D96" t="s">
        <v>88</v>
      </c>
      <c r="E96" s="19" t="str">
        <f>IF(E94&lt;E95,E94,E95)</f>
        <v xml:space="preserve"> </v>
      </c>
      <c r="F96" s="5" t="s">
        <v>21</v>
      </c>
      <c r="H96" s="14"/>
    </row>
    <row r="97" spans="1:10" x14ac:dyDescent="0.25">
      <c r="B97" s="1"/>
      <c r="C97" s="22"/>
      <c r="E97" s="19"/>
    </row>
    <row r="98" spans="1:10" ht="26.25" x14ac:dyDescent="0.25">
      <c r="C98" s="27"/>
      <c r="D98" s="28" t="s">
        <v>22</v>
      </c>
      <c r="E98" s="29" t="s">
        <v>89</v>
      </c>
      <c r="F98" s="29" t="s">
        <v>90</v>
      </c>
      <c r="G98" s="29" t="s">
        <v>88</v>
      </c>
      <c r="H98" s="30" t="s">
        <v>91</v>
      </c>
      <c r="I98" s="29" t="s">
        <v>92</v>
      </c>
    </row>
    <row r="99" spans="1:10" x14ac:dyDescent="0.25">
      <c r="D99" s="31"/>
      <c r="E99" s="22" t="s">
        <v>64</v>
      </c>
      <c r="F99" s="32" t="s">
        <v>65</v>
      </c>
      <c r="G99" s="22" t="s">
        <v>93</v>
      </c>
      <c r="H99" s="34" t="s">
        <v>94</v>
      </c>
      <c r="I99" s="32" t="s">
        <v>68</v>
      </c>
    </row>
    <row r="100" spans="1:10" x14ac:dyDescent="0.25">
      <c r="C100" s="35">
        <v>4</v>
      </c>
      <c r="D100" s="31" t="s">
        <v>32</v>
      </c>
      <c r="E100" s="36" t="s">
        <v>148</v>
      </c>
      <c r="F100" s="37">
        <v>1</v>
      </c>
      <c r="G100" s="42" t="e">
        <f>F100*E96</f>
        <v>#VALUE!</v>
      </c>
      <c r="H100" s="43" t="e">
        <f>E88*F100</f>
        <v>#VALUE!</v>
      </c>
      <c r="I100" s="40" t="e">
        <f>G100-H100</f>
        <v>#VALUE!</v>
      </c>
      <c r="J100" s="14"/>
    </row>
    <row r="101" spans="1:10" x14ac:dyDescent="0.25">
      <c r="C101" s="35"/>
      <c r="D101" s="31"/>
      <c r="E101" s="47"/>
      <c r="F101" s="37"/>
      <c r="G101" s="42"/>
      <c r="H101" s="43"/>
      <c r="I101" s="40"/>
      <c r="J101" s="14"/>
    </row>
    <row r="102" spans="1:10" x14ac:dyDescent="0.25">
      <c r="C102" s="48" t="s">
        <v>95</v>
      </c>
      <c r="D102" s="31"/>
      <c r="E102" s="47"/>
      <c r="F102" s="37"/>
      <c r="G102" s="42"/>
      <c r="H102" s="43"/>
      <c r="I102" s="40"/>
      <c r="J102" s="14"/>
    </row>
    <row r="103" spans="1:10" x14ac:dyDescent="0.25">
      <c r="C103" s="48" t="s">
        <v>38</v>
      </c>
      <c r="D103" s="31"/>
      <c r="E103" s="47"/>
      <c r="F103" s="37"/>
      <c r="G103" s="42"/>
      <c r="H103" s="43"/>
      <c r="I103" s="40"/>
      <c r="J103" s="14"/>
    </row>
    <row r="104" spans="1:10" x14ac:dyDescent="0.25">
      <c r="C104" s="49"/>
      <c r="D104" s="31"/>
      <c r="E104" s="47"/>
      <c r="F104" s="37"/>
      <c r="G104" s="42"/>
      <c r="H104" s="43"/>
      <c r="I104" s="40"/>
      <c r="J104" s="14"/>
    </row>
    <row r="105" spans="1:10" x14ac:dyDescent="0.25">
      <c r="B105" s="64"/>
      <c r="C105" s="48" t="s">
        <v>96</v>
      </c>
      <c r="D105" s="26"/>
      <c r="E105" s="26"/>
      <c r="F105" s="26"/>
      <c r="G105" s="26"/>
      <c r="H105" s="60"/>
      <c r="I105" s="26"/>
    </row>
    <row r="106" spans="1:10" x14ac:dyDescent="0.25">
      <c r="B106" s="64"/>
      <c r="C106" s="49"/>
      <c r="D106" s="26"/>
      <c r="E106" s="26"/>
      <c r="F106" s="26"/>
      <c r="G106" s="26"/>
      <c r="H106" s="60"/>
      <c r="I106" s="26"/>
    </row>
    <row r="107" spans="1:10" x14ac:dyDescent="0.25">
      <c r="A107" s="1" t="s">
        <v>97</v>
      </c>
      <c r="B107" s="64"/>
      <c r="C107" s="26"/>
      <c r="D107" s="26"/>
      <c r="E107" s="26"/>
      <c r="F107" s="26"/>
      <c r="G107" s="26"/>
      <c r="H107" s="26"/>
      <c r="I107" s="26"/>
    </row>
    <row r="108" spans="1:10" x14ac:dyDescent="0.25">
      <c r="B108" s="64"/>
      <c r="C108" s="26"/>
      <c r="D108" s="26"/>
      <c r="E108" s="26"/>
      <c r="F108" s="26"/>
      <c r="G108" s="26"/>
      <c r="H108" s="26"/>
      <c r="I108" s="26"/>
    </row>
    <row r="109" spans="1:10" x14ac:dyDescent="0.25">
      <c r="B109" s="64" t="s">
        <v>98</v>
      </c>
      <c r="C109" s="26"/>
      <c r="D109" s="26"/>
      <c r="E109" s="26"/>
      <c r="F109" s="26"/>
      <c r="G109" s="26"/>
      <c r="H109" s="26"/>
      <c r="I109" s="26"/>
    </row>
    <row r="110" spans="1:10" x14ac:dyDescent="0.25">
      <c r="B110" s="64"/>
      <c r="C110" s="7" t="s">
        <v>5</v>
      </c>
      <c r="F110" s="65" t="s">
        <v>43</v>
      </c>
      <c r="G110" s="26"/>
      <c r="H110" s="26"/>
      <c r="I110" s="26"/>
    </row>
    <row r="111" spans="1:10" x14ac:dyDescent="0.25">
      <c r="B111" s="64"/>
      <c r="C111" s="66">
        <v>1</v>
      </c>
      <c r="D111" s="26" t="s">
        <v>99</v>
      </c>
      <c r="E111" s="61" t="str">
        <f>E52</f>
        <v xml:space="preserve"> </v>
      </c>
      <c r="F111" s="67" t="s">
        <v>100</v>
      </c>
      <c r="G111" s="68"/>
      <c r="H111" s="26"/>
      <c r="I111" s="26"/>
    </row>
    <row r="112" spans="1:10" x14ac:dyDescent="0.25">
      <c r="B112" s="64"/>
      <c r="C112" s="66">
        <v>2</v>
      </c>
      <c r="D112" s="26" t="s">
        <v>101</v>
      </c>
      <c r="E112" s="61" t="e">
        <f>-I66</f>
        <v>#VALUE!</v>
      </c>
      <c r="F112" s="67" t="s">
        <v>102</v>
      </c>
      <c r="G112" s="26"/>
      <c r="H112" s="26"/>
      <c r="I112" s="26"/>
    </row>
    <row r="113" spans="2:9" x14ac:dyDescent="0.25">
      <c r="B113" s="64"/>
      <c r="C113" s="66">
        <f t="shared" ref="C113:C114" si="0">C112+1</f>
        <v>3</v>
      </c>
      <c r="D113" s="26" t="s">
        <v>103</v>
      </c>
      <c r="E113" s="69" t="str">
        <f>E75</f>
        <v xml:space="preserve"> </v>
      </c>
      <c r="F113" s="67" t="s">
        <v>104</v>
      </c>
      <c r="G113" s="26"/>
      <c r="H113" s="26"/>
      <c r="I113" s="26"/>
    </row>
    <row r="114" spans="2:9" x14ac:dyDescent="0.25">
      <c r="B114" s="64"/>
      <c r="C114" s="66">
        <f t="shared" si="0"/>
        <v>4</v>
      </c>
      <c r="D114" s="26" t="s">
        <v>105</v>
      </c>
      <c r="E114" s="61" t="e">
        <f>SUM(E111:E113)</f>
        <v>#VALUE!</v>
      </c>
      <c r="F114" s="26"/>
      <c r="G114" s="26"/>
      <c r="H114" s="26"/>
      <c r="I114" s="26"/>
    </row>
    <row r="115" spans="2:9" x14ac:dyDescent="0.25">
      <c r="B115" s="64"/>
      <c r="C115" s="66"/>
      <c r="F115" s="26"/>
      <c r="G115" s="26"/>
      <c r="H115" s="26"/>
      <c r="I115" s="26"/>
    </row>
    <row r="116" spans="2:9" x14ac:dyDescent="0.25">
      <c r="B116" s="64" t="s">
        <v>106</v>
      </c>
      <c r="C116" s="26"/>
      <c r="D116" s="26"/>
      <c r="E116" s="26"/>
      <c r="G116" s="26"/>
      <c r="H116" s="26"/>
      <c r="I116" s="26"/>
    </row>
    <row r="117" spans="2:9" x14ac:dyDescent="0.25">
      <c r="B117" s="64"/>
      <c r="C117" s="7" t="s">
        <v>5</v>
      </c>
      <c r="D117" s="26"/>
      <c r="E117" s="26"/>
      <c r="F117" s="65" t="s">
        <v>43</v>
      </c>
      <c r="G117" s="26"/>
      <c r="H117" s="26"/>
      <c r="I117" s="26"/>
    </row>
    <row r="118" spans="2:9" x14ac:dyDescent="0.25">
      <c r="B118" s="64"/>
      <c r="C118" s="66">
        <v>1</v>
      </c>
      <c r="D118" s="26" t="s">
        <v>13</v>
      </c>
      <c r="E118" s="61" t="e">
        <f>E17</f>
        <v>#VALUE!</v>
      </c>
      <c r="F118" s="70" t="s">
        <v>107</v>
      </c>
      <c r="G118" s="26"/>
      <c r="H118" s="26"/>
      <c r="I118" s="26"/>
    </row>
    <row r="119" spans="2:9" x14ac:dyDescent="0.25">
      <c r="B119" s="64"/>
      <c r="C119" s="66">
        <v>2</v>
      </c>
      <c r="D119" s="26" t="s">
        <v>55</v>
      </c>
      <c r="E119" s="61" t="e">
        <f>E54</f>
        <v>#VALUE!</v>
      </c>
      <c r="F119" s="70" t="s">
        <v>108</v>
      </c>
      <c r="G119" s="26"/>
      <c r="H119" s="26"/>
      <c r="I119" s="26"/>
    </row>
    <row r="120" spans="2:9" x14ac:dyDescent="0.25">
      <c r="B120" s="64"/>
      <c r="C120" s="66">
        <f t="shared" ref="C120" si="1">C119+1</f>
        <v>3</v>
      </c>
      <c r="D120" s="26" t="s">
        <v>83</v>
      </c>
      <c r="E120" s="71" t="e">
        <f>E88</f>
        <v>#VALUE!</v>
      </c>
      <c r="F120" s="70" t="s">
        <v>109</v>
      </c>
      <c r="G120" s="26"/>
      <c r="H120" s="26"/>
      <c r="I120" s="26"/>
    </row>
    <row r="121" spans="2:9" x14ac:dyDescent="0.25">
      <c r="B121" s="64"/>
      <c r="C121" s="66">
        <v>4</v>
      </c>
      <c r="D121" s="72" t="s">
        <v>105</v>
      </c>
      <c r="E121" s="73" t="e">
        <f>SUM(E118:E120)</f>
        <v>#VALUE!</v>
      </c>
      <c r="F121" s="70"/>
      <c r="G121" s="26"/>
      <c r="H121" s="26"/>
      <c r="I121" s="26"/>
    </row>
    <row r="122" spans="2:9" x14ac:dyDescent="0.25">
      <c r="B122" s="64"/>
      <c r="C122" s="26"/>
      <c r="D122" s="26"/>
      <c r="E122" s="61"/>
      <c r="F122" s="70"/>
      <c r="G122" s="68"/>
      <c r="H122" s="26"/>
      <c r="I122" s="26"/>
    </row>
    <row r="123" spans="2:9" x14ac:dyDescent="0.25">
      <c r="B123" s="64" t="s">
        <v>110</v>
      </c>
      <c r="C123" s="26"/>
      <c r="D123" s="26"/>
      <c r="E123" s="26"/>
      <c r="F123" s="26"/>
      <c r="G123" s="26"/>
      <c r="H123" s="26"/>
      <c r="I123" s="26"/>
    </row>
    <row r="124" spans="2:9" x14ac:dyDescent="0.25">
      <c r="B124" s="64"/>
      <c r="C124" s="7" t="s">
        <v>5</v>
      </c>
      <c r="D124" s="26"/>
      <c r="E124" s="26"/>
      <c r="F124" s="65" t="s">
        <v>43</v>
      </c>
      <c r="G124" s="26"/>
      <c r="H124" s="26"/>
      <c r="I124" s="26"/>
    </row>
    <row r="125" spans="2:9" x14ac:dyDescent="0.25">
      <c r="B125" s="64"/>
      <c r="C125" s="66">
        <v>1</v>
      </c>
      <c r="D125" s="26" t="s">
        <v>111</v>
      </c>
      <c r="E125" s="61" t="str">
        <f>E86</f>
        <v xml:space="preserve"> </v>
      </c>
      <c r="F125" s="70" t="s">
        <v>112</v>
      </c>
      <c r="G125" s="68"/>
      <c r="H125" s="26"/>
      <c r="I125" s="26"/>
    </row>
    <row r="126" spans="2:9" x14ac:dyDescent="0.25">
      <c r="B126" s="64"/>
      <c r="C126" s="66">
        <v>2</v>
      </c>
      <c r="D126" s="26" t="s">
        <v>113</v>
      </c>
      <c r="E126" s="69" t="e">
        <f>-I100</f>
        <v>#VALUE!</v>
      </c>
      <c r="F126" s="70" t="s">
        <v>114</v>
      </c>
      <c r="G126" s="26"/>
      <c r="H126" s="26"/>
      <c r="I126" s="26"/>
    </row>
    <row r="127" spans="2:9" x14ac:dyDescent="0.25">
      <c r="B127" s="64"/>
      <c r="C127" s="66">
        <v>3</v>
      </c>
      <c r="D127" s="26" t="s">
        <v>105</v>
      </c>
      <c r="E127" s="61" t="e">
        <f>SUM(E125:E126)</f>
        <v>#VALUE!</v>
      </c>
      <c r="F127" s="26"/>
      <c r="G127" s="26"/>
      <c r="H127" s="26"/>
      <c r="I127" s="26"/>
    </row>
    <row r="128" spans="2:9" x14ac:dyDescent="0.25">
      <c r="B128" s="64"/>
      <c r="C128" s="26"/>
      <c r="D128" s="26"/>
      <c r="E128" s="26"/>
      <c r="F128" s="26"/>
      <c r="G128" s="26"/>
      <c r="H128" s="26"/>
      <c r="I128" s="26"/>
    </row>
    <row r="129" spans="1:9" x14ac:dyDescent="0.25">
      <c r="A129" s="1" t="s">
        <v>115</v>
      </c>
      <c r="B129" s="64"/>
      <c r="C129" s="26"/>
      <c r="D129" s="26"/>
      <c r="E129" s="26"/>
      <c r="F129" s="26"/>
      <c r="G129" s="26"/>
      <c r="H129" s="26"/>
      <c r="I129" s="26"/>
    </row>
    <row r="130" spans="1:9" x14ac:dyDescent="0.25">
      <c r="A130" s="1"/>
      <c r="B130" s="64" t="s">
        <v>147</v>
      </c>
      <c r="C130" s="26"/>
      <c r="D130" s="26"/>
      <c r="E130" s="26"/>
      <c r="F130" s="26"/>
      <c r="G130" s="26"/>
      <c r="H130" s="26"/>
      <c r="I130" s="26"/>
    </row>
    <row r="131" spans="1:9" x14ac:dyDescent="0.25">
      <c r="B131" s="64"/>
      <c r="C131" s="26"/>
      <c r="D131" s="26"/>
      <c r="E131" s="26"/>
      <c r="F131" s="26"/>
      <c r="G131" s="26"/>
      <c r="H131" s="26"/>
      <c r="I131" s="26"/>
    </row>
    <row r="132" spans="1:9" x14ac:dyDescent="0.25">
      <c r="B132" s="7" t="s">
        <v>5</v>
      </c>
      <c r="C132" s="7" t="s">
        <v>116</v>
      </c>
      <c r="D132" s="74" t="s">
        <v>117</v>
      </c>
      <c r="E132" s="74" t="s">
        <v>118</v>
      </c>
      <c r="F132" s="8" t="s">
        <v>119</v>
      </c>
      <c r="G132" s="26"/>
      <c r="H132" s="26"/>
      <c r="I132" s="26"/>
    </row>
    <row r="133" spans="1:9" x14ac:dyDescent="0.25">
      <c r="B133" s="75">
        <v>1</v>
      </c>
      <c r="C133" s="75">
        <v>920</v>
      </c>
      <c r="D133" s="89"/>
      <c r="E133" s="89"/>
      <c r="F133" s="61">
        <f>SUM(D133:E133)</f>
        <v>0</v>
      </c>
      <c r="G133" s="26"/>
      <c r="H133" s="26"/>
      <c r="I133" s="26"/>
    </row>
    <row r="134" spans="1:9" x14ac:dyDescent="0.25">
      <c r="B134" s="75">
        <v>2</v>
      </c>
      <c r="C134" s="75">
        <v>921</v>
      </c>
      <c r="D134" s="89"/>
      <c r="E134" s="89"/>
      <c r="F134" s="61">
        <f t="shared" ref="F134:F143" si="2">SUM(D134:E134)</f>
        <v>0</v>
      </c>
      <c r="G134" s="26"/>
      <c r="H134" s="26"/>
      <c r="I134" s="26"/>
    </row>
    <row r="135" spans="1:9" x14ac:dyDescent="0.25">
      <c r="B135" s="75">
        <v>3</v>
      </c>
      <c r="C135" s="75">
        <v>922</v>
      </c>
      <c r="D135" s="89"/>
      <c r="E135" s="89"/>
      <c r="F135" s="61">
        <f t="shared" si="2"/>
        <v>0</v>
      </c>
      <c r="G135" s="26"/>
      <c r="H135" s="26"/>
      <c r="I135" s="26"/>
    </row>
    <row r="136" spans="1:9" x14ac:dyDescent="0.25">
      <c r="B136" s="75">
        <v>4</v>
      </c>
      <c r="C136" s="75">
        <v>923</v>
      </c>
      <c r="D136" s="89"/>
      <c r="E136" s="89"/>
      <c r="F136" s="61">
        <f t="shared" si="2"/>
        <v>0</v>
      </c>
      <c r="G136" s="26"/>
      <c r="H136" s="26"/>
      <c r="I136" s="26"/>
    </row>
    <row r="137" spans="1:9" x14ac:dyDescent="0.25">
      <c r="B137" s="75">
        <v>5</v>
      </c>
      <c r="C137" s="75">
        <v>924</v>
      </c>
      <c r="D137" s="89"/>
      <c r="E137" s="89"/>
      <c r="F137" s="61">
        <f t="shared" si="2"/>
        <v>0</v>
      </c>
      <c r="G137" s="26"/>
      <c r="H137" s="26"/>
      <c r="I137" s="26"/>
    </row>
    <row r="138" spans="1:9" x14ac:dyDescent="0.25">
      <c r="B138" s="75">
        <v>6</v>
      </c>
      <c r="C138" s="75">
        <v>925</v>
      </c>
      <c r="D138" s="89"/>
      <c r="E138" s="89"/>
      <c r="F138" s="61">
        <f t="shared" si="2"/>
        <v>0</v>
      </c>
      <c r="G138" s="26"/>
      <c r="H138" s="26"/>
      <c r="I138" s="26"/>
    </row>
    <row r="139" spans="1:9" x14ac:dyDescent="0.25">
      <c r="B139" s="75">
        <v>7</v>
      </c>
      <c r="C139" s="75">
        <v>926</v>
      </c>
      <c r="D139" s="89"/>
      <c r="E139" s="89"/>
      <c r="F139" s="61">
        <f t="shared" si="2"/>
        <v>0</v>
      </c>
      <c r="G139" s="26"/>
      <c r="H139" s="26"/>
      <c r="I139" s="26"/>
    </row>
    <row r="140" spans="1:9" x14ac:dyDescent="0.25">
      <c r="B140" s="75">
        <v>8</v>
      </c>
      <c r="C140" s="75">
        <v>928</v>
      </c>
      <c r="D140" s="89"/>
      <c r="E140" s="89"/>
      <c r="F140" s="61">
        <f t="shared" si="2"/>
        <v>0</v>
      </c>
      <c r="G140" s="26"/>
      <c r="H140" s="26"/>
      <c r="I140" s="26"/>
    </row>
    <row r="141" spans="1:9" x14ac:dyDescent="0.25">
      <c r="B141" s="75">
        <v>9</v>
      </c>
      <c r="C141" s="75">
        <v>929</v>
      </c>
      <c r="D141" s="89"/>
      <c r="E141" s="89"/>
      <c r="F141" s="61">
        <f t="shared" si="2"/>
        <v>0</v>
      </c>
      <c r="G141" s="26"/>
      <c r="H141" s="26"/>
      <c r="I141" s="26"/>
    </row>
    <row r="142" spans="1:9" x14ac:dyDescent="0.25">
      <c r="B142" s="75">
        <v>10</v>
      </c>
      <c r="C142" s="75">
        <v>930.1</v>
      </c>
      <c r="D142" s="89"/>
      <c r="E142" s="89"/>
      <c r="F142" s="61">
        <f t="shared" si="2"/>
        <v>0</v>
      </c>
      <c r="G142" s="26"/>
      <c r="H142" s="26"/>
      <c r="I142" s="26"/>
    </row>
    <row r="143" spans="1:9" x14ac:dyDescent="0.25">
      <c r="B143" s="75">
        <v>11</v>
      </c>
      <c r="C143" s="75">
        <v>930.2</v>
      </c>
      <c r="D143" s="89"/>
      <c r="E143" s="24"/>
      <c r="F143" s="61">
        <f t="shared" si="2"/>
        <v>0</v>
      </c>
      <c r="G143" s="26"/>
      <c r="H143" s="26"/>
      <c r="I143" s="26"/>
    </row>
    <row r="144" spans="1:9" x14ac:dyDescent="0.25">
      <c r="B144" s="76">
        <v>12</v>
      </c>
      <c r="C144" s="75">
        <v>931</v>
      </c>
      <c r="D144" s="89"/>
      <c r="E144" s="24"/>
      <c r="F144" s="61"/>
      <c r="G144" s="26"/>
      <c r="H144" s="26"/>
      <c r="I144" s="26"/>
    </row>
    <row r="145" spans="1:9" x14ac:dyDescent="0.25">
      <c r="B145" s="76">
        <v>13</v>
      </c>
      <c r="C145" s="75">
        <v>935</v>
      </c>
      <c r="D145" s="89"/>
      <c r="E145" s="24"/>
      <c r="F145" s="69">
        <f t="shared" ref="F145" si="3">SUM(D145:E145)</f>
        <v>0</v>
      </c>
      <c r="G145" s="26"/>
      <c r="H145" s="26"/>
      <c r="I145" s="26"/>
    </row>
    <row r="146" spans="1:9" x14ac:dyDescent="0.25">
      <c r="B146" s="64"/>
      <c r="C146" s="75"/>
      <c r="D146" s="19"/>
      <c r="E146" s="77" t="s">
        <v>120</v>
      </c>
      <c r="F146" s="61">
        <f>SUM(F133:F145)</f>
        <v>0</v>
      </c>
      <c r="G146" s="26"/>
      <c r="H146" s="26"/>
      <c r="I146" s="26"/>
    </row>
    <row r="147" spans="1:9" x14ac:dyDescent="0.25">
      <c r="B147" s="64"/>
      <c r="C147" s="26"/>
      <c r="D147" s="26"/>
      <c r="E147" s="26"/>
      <c r="F147" s="26"/>
      <c r="G147" s="26"/>
      <c r="H147" s="26"/>
      <c r="I147" s="26"/>
    </row>
    <row r="148" spans="1:9" x14ac:dyDescent="0.25">
      <c r="A148" s="1" t="s">
        <v>121</v>
      </c>
      <c r="B148" s="64"/>
      <c r="C148" s="26"/>
      <c r="D148" s="26"/>
      <c r="E148" s="26"/>
      <c r="F148" s="26"/>
      <c r="G148" s="26"/>
      <c r="H148" s="26"/>
      <c r="I148" s="26"/>
    </row>
    <row r="149" spans="1:9" x14ac:dyDescent="0.25">
      <c r="B149" s="1" t="s">
        <v>122</v>
      </c>
      <c r="C149" s="1"/>
      <c r="D149" s="26"/>
      <c r="E149" s="26"/>
      <c r="F149" s="26"/>
      <c r="G149" s="26"/>
      <c r="H149" s="26"/>
      <c r="I149" s="26"/>
    </row>
    <row r="150" spans="1:9" x14ac:dyDescent="0.25">
      <c r="B150" s="78"/>
      <c r="C150" s="50" t="s">
        <v>123</v>
      </c>
      <c r="D150" s="26"/>
      <c r="E150" s="26"/>
      <c r="F150" s="26"/>
      <c r="G150" s="26"/>
      <c r="H150" s="26"/>
      <c r="I150" s="26"/>
    </row>
    <row r="151" spans="1:9" x14ac:dyDescent="0.25">
      <c r="D151" s="78"/>
      <c r="E151" s="79" t="s">
        <v>124</v>
      </c>
      <c r="F151" s="80"/>
      <c r="G151" s="79" t="s">
        <v>125</v>
      </c>
      <c r="H151" s="80"/>
    </row>
    <row r="152" spans="1:9" x14ac:dyDescent="0.25">
      <c r="D152" s="78"/>
      <c r="E152" s="81" t="s">
        <v>126</v>
      </c>
      <c r="F152" s="80"/>
      <c r="G152" s="79"/>
      <c r="H152" s="80"/>
    </row>
    <row r="153" spans="1:9" x14ac:dyDescent="0.25">
      <c r="B153" s="78"/>
      <c r="C153" s="78"/>
      <c r="D153" s="78"/>
      <c r="E153" s="81" t="s">
        <v>127</v>
      </c>
      <c r="F153" s="26"/>
      <c r="H153" s="26"/>
    </row>
    <row r="154" spans="1:9" x14ac:dyDescent="0.25">
      <c r="B154" s="78"/>
      <c r="C154" s="78"/>
      <c r="D154" s="78"/>
      <c r="E154" s="81" t="s">
        <v>128</v>
      </c>
      <c r="F154" s="81"/>
      <c r="G154" s="82"/>
      <c r="H154" s="81"/>
    </row>
    <row r="155" spans="1:9" x14ac:dyDescent="0.25">
      <c r="B155" s="78"/>
      <c r="C155" s="7" t="s">
        <v>5</v>
      </c>
      <c r="D155" s="7" t="s">
        <v>116</v>
      </c>
      <c r="E155" s="83" t="s">
        <v>129</v>
      </c>
      <c r="F155" s="8" t="s">
        <v>43</v>
      </c>
      <c r="G155" s="84" t="s">
        <v>130</v>
      </c>
      <c r="H155" s="8" t="s">
        <v>43</v>
      </c>
    </row>
    <row r="156" spans="1:9" x14ac:dyDescent="0.25">
      <c r="B156" s="78"/>
      <c r="C156" s="85">
        <v>24</v>
      </c>
      <c r="D156" s="75">
        <v>920</v>
      </c>
      <c r="E156" s="86" t="e">
        <f>E114+F133</f>
        <v>#VALUE!</v>
      </c>
      <c r="F156" s="90" t="s">
        <v>134</v>
      </c>
      <c r="G156" s="61">
        <f>J181</f>
        <v>0</v>
      </c>
      <c r="H156" s="92" t="s">
        <v>131</v>
      </c>
    </row>
    <row r="157" spans="1:9" x14ac:dyDescent="0.25">
      <c r="B157" s="78"/>
      <c r="C157" s="85">
        <f>C156+1</f>
        <v>25</v>
      </c>
      <c r="D157" s="75">
        <v>921</v>
      </c>
      <c r="E157" s="86"/>
      <c r="F157" s="90" t="s">
        <v>132</v>
      </c>
      <c r="G157" s="24">
        <v>0</v>
      </c>
      <c r="H157" s="91"/>
    </row>
    <row r="158" spans="1:9" x14ac:dyDescent="0.25">
      <c r="B158" s="78"/>
      <c r="C158" s="85">
        <f t="shared" ref="C158:C169" si="4">C157+1</f>
        <v>26</v>
      </c>
      <c r="D158" s="75">
        <v>922</v>
      </c>
      <c r="E158" s="87" t="e">
        <f>-(E119+E120)</f>
        <v>#VALUE!</v>
      </c>
      <c r="F158" s="91" t="s">
        <v>135</v>
      </c>
      <c r="G158" s="24" t="e">
        <f>-E118</f>
        <v>#VALUE!</v>
      </c>
      <c r="H158" s="91" t="s">
        <v>133</v>
      </c>
    </row>
    <row r="159" spans="1:9" x14ac:dyDescent="0.25">
      <c r="B159" s="78"/>
      <c r="C159" s="85">
        <f t="shared" si="4"/>
        <v>27</v>
      </c>
      <c r="D159" s="75">
        <v>923</v>
      </c>
      <c r="E159" s="86">
        <f>F136</f>
        <v>0</v>
      </c>
      <c r="F159" s="90" t="s">
        <v>136</v>
      </c>
      <c r="G159" s="24">
        <v>0</v>
      </c>
      <c r="H159" s="91"/>
    </row>
    <row r="160" spans="1:9" x14ac:dyDescent="0.25">
      <c r="B160" s="78"/>
      <c r="C160" s="85">
        <f t="shared" si="4"/>
        <v>28</v>
      </c>
      <c r="D160" s="75">
        <v>924</v>
      </c>
      <c r="E160" s="86"/>
      <c r="F160" s="90" t="s">
        <v>137</v>
      </c>
      <c r="G160" s="24">
        <v>0</v>
      </c>
      <c r="H160" s="91"/>
    </row>
    <row r="161" spans="2:8" x14ac:dyDescent="0.25">
      <c r="B161" s="78"/>
      <c r="C161" s="85">
        <f t="shared" si="4"/>
        <v>29</v>
      </c>
      <c r="D161" s="75">
        <v>925</v>
      </c>
      <c r="E161" s="86"/>
      <c r="F161" s="90" t="s">
        <v>138</v>
      </c>
      <c r="G161" s="24">
        <v>0</v>
      </c>
      <c r="H161" s="91"/>
    </row>
    <row r="162" spans="2:8" x14ac:dyDescent="0.25">
      <c r="B162" s="78"/>
      <c r="C162" s="85">
        <f t="shared" si="4"/>
        <v>30</v>
      </c>
      <c r="D162" s="75">
        <v>926</v>
      </c>
      <c r="E162" s="86" t="e">
        <f>E127+F139</f>
        <v>#VALUE!</v>
      </c>
      <c r="F162" s="90" t="s">
        <v>139</v>
      </c>
      <c r="G162" s="24">
        <v>0</v>
      </c>
      <c r="H162" s="91"/>
    </row>
    <row r="163" spans="2:8" x14ac:dyDescent="0.25">
      <c r="B163" s="78"/>
      <c r="C163" s="85">
        <f t="shared" si="4"/>
        <v>31</v>
      </c>
      <c r="D163" s="75">
        <v>927</v>
      </c>
      <c r="E163" s="88"/>
      <c r="F163" s="91" t="s">
        <v>131</v>
      </c>
      <c r="G163" s="61"/>
      <c r="H163" s="91" t="s">
        <v>131</v>
      </c>
    </row>
    <row r="164" spans="2:8" x14ac:dyDescent="0.25">
      <c r="B164" s="78"/>
      <c r="C164" s="85">
        <f t="shared" si="4"/>
        <v>32</v>
      </c>
      <c r="D164" s="75">
        <v>928</v>
      </c>
      <c r="E164" s="86"/>
      <c r="F164" s="90" t="s">
        <v>145</v>
      </c>
      <c r="G164" s="24">
        <v>0</v>
      </c>
      <c r="H164" s="91"/>
    </row>
    <row r="165" spans="2:8" x14ac:dyDescent="0.25">
      <c r="B165" s="78"/>
      <c r="C165" s="85">
        <f t="shared" si="4"/>
        <v>33</v>
      </c>
      <c r="D165" s="75">
        <v>929</v>
      </c>
      <c r="E165" s="87"/>
      <c r="F165" s="90" t="s">
        <v>140</v>
      </c>
      <c r="G165" s="24">
        <v>0</v>
      </c>
      <c r="H165" s="90"/>
    </row>
    <row r="166" spans="2:8" x14ac:dyDescent="0.25">
      <c r="B166" s="78"/>
      <c r="C166" s="85">
        <f t="shared" si="4"/>
        <v>34</v>
      </c>
      <c r="D166" s="75">
        <v>930.1</v>
      </c>
      <c r="E166" s="87"/>
      <c r="F166" s="90" t="s">
        <v>141</v>
      </c>
      <c r="G166" s="24">
        <v>0</v>
      </c>
      <c r="H166" s="90"/>
    </row>
    <row r="167" spans="2:8" x14ac:dyDescent="0.25">
      <c r="B167" s="78"/>
      <c r="C167" s="85">
        <f t="shared" si="4"/>
        <v>35</v>
      </c>
      <c r="D167" s="75">
        <v>930.2</v>
      </c>
      <c r="E167" s="86">
        <f>F143</f>
        <v>0</v>
      </c>
      <c r="F167" s="90" t="s">
        <v>142</v>
      </c>
      <c r="G167" s="24">
        <v>0</v>
      </c>
      <c r="H167" s="90"/>
    </row>
    <row r="168" spans="2:8" x14ac:dyDescent="0.25">
      <c r="B168" s="78"/>
      <c r="C168" s="85">
        <f t="shared" si="4"/>
        <v>36</v>
      </c>
      <c r="D168" s="75">
        <v>931</v>
      </c>
      <c r="E168" s="86"/>
      <c r="F168" s="90" t="s">
        <v>143</v>
      </c>
      <c r="G168" s="24">
        <v>0</v>
      </c>
      <c r="H168" s="90"/>
    </row>
    <row r="169" spans="2:8" x14ac:dyDescent="0.25">
      <c r="B169" s="78"/>
      <c r="C169" s="85">
        <f t="shared" si="4"/>
        <v>37</v>
      </c>
      <c r="D169" s="75">
        <v>935</v>
      </c>
      <c r="E169" s="87">
        <f>F145</f>
        <v>0</v>
      </c>
      <c r="F169" s="90" t="s">
        <v>144</v>
      </c>
      <c r="G169" s="24">
        <v>0</v>
      </c>
      <c r="H169" s="90"/>
    </row>
    <row r="170" spans="2:8" x14ac:dyDescent="0.25">
      <c r="H170" s="26"/>
    </row>
  </sheetData>
  <pageMargins left="0.7" right="0.7" top="0.75" bottom="0.75" header="0.3" footer="0.3"/>
  <pageSetup scale="55" orientation="landscape" horizontalDpi="1200" verticalDpi="1200" r:id="rId1"/>
  <headerFooter differentFirst="1">
    <oddHeader>&amp;C&amp;"-,Bold"Exhibit E&amp;RPage &amp;P-1 of &amp;[&amp;N-1&amp;]</oddHeader>
  </headerFooter>
  <rowBreaks count="3" manualBreakCount="3">
    <brk id="5" max="16383" man="1"/>
    <brk id="56" max="16383" man="1"/>
    <brk id="10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</vt:lpstr>
      <vt:lpstr>Sheet3</vt:lpstr>
    </vt:vector>
  </TitlesOfParts>
  <Company>Southern California Edison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Hansen, Berton J</dc:creator>
  <cp:lastModifiedBy>Kim, Jee Young</cp:lastModifiedBy>
  <cp:lastPrinted>2013-08-22T22:50:40Z</cp:lastPrinted>
  <dcterms:created xsi:type="dcterms:W3CDTF">2013-07-29T22:00:11Z</dcterms:created>
  <dcterms:modified xsi:type="dcterms:W3CDTF">2013-08-22T22:53:35Z</dcterms:modified>
</cp:coreProperties>
</file>