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2F" lockStructure="1"/>
  <bookViews>
    <workbookView xWindow="14385" yWindow="-15" windowWidth="14430" windowHeight="13440" activeTab="4"/>
  </bookViews>
  <sheets>
    <sheet name="Instructions" sheetId="2" r:id="rId1"/>
    <sheet name="Front Page" sheetId="3" r:id="rId2"/>
    <sheet name="OFFER" sheetId="8" r:id="rId3"/>
    <sheet name="1.01" sheetId="1" r:id="rId4"/>
    <sheet name="1.02" sheetId="4" r:id="rId5"/>
    <sheet name="9.02" sheetId="6" r:id="rId6"/>
    <sheet name="9.04" sheetId="7" r:id="rId7"/>
  </sheets>
  <externalReferences>
    <externalReference r:id="rId8"/>
  </externalReferences>
  <definedNames>
    <definedName name="_xlnm.Print_Area" localSheetId="4">'1.02'!$A$1:$J$46</definedName>
    <definedName name="_xlnm.Print_Area" localSheetId="6">'9.04'!$A$1:$L$66</definedName>
    <definedName name="_xlnm.Print_Area" localSheetId="0">Instructions!$A$1:$I$38</definedName>
  </definedNames>
  <calcPr calcId="145621"/>
</workbook>
</file>

<file path=xl/calcChain.xml><?xml version="1.0" encoding="utf-8"?>
<calcChain xmlns="http://schemas.openxmlformats.org/spreadsheetml/2006/main">
  <c r="A56" i="1" l="1"/>
  <c r="A1" i="7"/>
  <c r="A1" i="6"/>
  <c r="A1" i="4"/>
  <c r="B3" i="8"/>
  <c r="A1" i="1"/>
  <c r="G15" i="1"/>
  <c r="C19" i="1"/>
  <c r="C64" i="1" l="1"/>
  <c r="C9" i="1"/>
  <c r="D12" i="4" l="1"/>
  <c r="A86" i="1" l="1"/>
  <c r="D89" i="8"/>
  <c r="G86" i="8"/>
  <c r="F79" i="1" s="1"/>
  <c r="G85" i="8"/>
  <c r="F78" i="1"/>
  <c r="G84" i="8"/>
  <c r="F77" i="1" s="1"/>
  <c r="C68" i="1" l="1"/>
  <c r="C67" i="1"/>
  <c r="D63" i="1"/>
  <c r="G19" i="4" l="1"/>
  <c r="B40" i="1" l="1"/>
  <c r="B39" i="1"/>
  <c r="B38" i="1"/>
  <c r="B35" i="1"/>
  <c r="B34" i="1"/>
  <c r="B33" i="1"/>
  <c r="Z36" i="1"/>
  <c r="Y36" i="1"/>
  <c r="G19" i="1"/>
  <c r="Z39" i="1" l="1"/>
  <c r="Y39" i="1"/>
  <c r="Z38" i="1"/>
  <c r="Y38" i="1"/>
  <c r="Z37" i="1"/>
  <c r="Y37" i="1"/>
  <c r="Z34" i="1"/>
  <c r="Y34" i="1"/>
  <c r="Z33" i="1"/>
  <c r="Y33" i="1"/>
  <c r="Z32" i="1"/>
  <c r="Y32" i="1"/>
  <c r="Z31" i="1"/>
  <c r="Y31" i="1"/>
  <c r="Y30" i="1"/>
  <c r="X30" i="1"/>
  <c r="H31" i="4" l="1"/>
  <c r="G31" i="4"/>
  <c r="C9" i="4" l="1"/>
  <c r="A15" i="7" l="1"/>
  <c r="C17" i="8"/>
  <c r="C12" i="1" l="1"/>
  <c r="C8" i="4"/>
  <c r="C7" i="6"/>
  <c r="C9" i="7"/>
  <c r="C8" i="7"/>
  <c r="J13" i="6"/>
  <c r="E13" i="6"/>
  <c r="C13" i="6"/>
  <c r="C9" i="6"/>
  <c r="I6" i="8" l="1"/>
  <c r="I5" i="8"/>
  <c r="D24" i="8" l="1"/>
  <c r="D25" i="4" l="1"/>
  <c r="C5" i="8"/>
  <c r="C6" i="8" l="1"/>
  <c r="C25" i="8" l="1"/>
  <c r="C26" i="8"/>
  <c r="C27" i="8"/>
  <c r="C28" i="8"/>
  <c r="C29" i="8"/>
  <c r="C30" i="8"/>
  <c r="C31" i="8"/>
  <c r="C32" i="8"/>
  <c r="C33" i="8"/>
  <c r="C34" i="8"/>
  <c r="C35" i="8"/>
  <c r="C24" i="8"/>
  <c r="B24" i="8"/>
  <c r="H24" i="8"/>
  <c r="H25" i="8" l="1"/>
  <c r="G48" i="1"/>
  <c r="H48" i="1"/>
  <c r="I48" i="1"/>
  <c r="G49" i="1"/>
  <c r="H49" i="1"/>
  <c r="I49" i="1"/>
  <c r="H46" i="1"/>
  <c r="I46" i="1"/>
  <c r="C13" i="1"/>
  <c r="H26" i="8" l="1"/>
  <c r="A16" i="7"/>
  <c r="M10" i="3"/>
  <c r="C15" i="7" l="1"/>
  <c r="H27" i="8"/>
  <c r="A17" i="7"/>
  <c r="C16" i="7" l="1"/>
  <c r="H28" i="8"/>
  <c r="A18" i="7"/>
  <c r="G46" i="1"/>
  <c r="C17" i="7" l="1"/>
  <c r="A19" i="7"/>
  <c r="H29" i="8"/>
  <c r="A20" i="7" s="1"/>
  <c r="C19" i="7" l="1"/>
  <c r="C18" i="7"/>
  <c r="H30" i="8"/>
  <c r="H31" i="8" l="1"/>
  <c r="A21" i="7"/>
  <c r="C20" i="7" l="1"/>
  <c r="H32" i="8"/>
  <c r="A22" i="7"/>
  <c r="C21" i="7" l="1"/>
  <c r="H33" i="8"/>
  <c r="A23" i="7"/>
  <c r="C22" i="7" l="1"/>
  <c r="H34" i="8"/>
  <c r="A24" i="7"/>
  <c r="C23" i="7" l="1"/>
  <c r="H35" i="8"/>
  <c r="A25" i="7"/>
  <c r="C24" i="7" l="1"/>
  <c r="H36" i="8"/>
  <c r="A26" i="7"/>
  <c r="C25" i="7" l="1"/>
  <c r="H37" i="8"/>
  <c r="A27" i="7"/>
  <c r="C26" i="7" l="1"/>
  <c r="H38" i="8"/>
  <c r="A28" i="7"/>
  <c r="C27" i="7" l="1"/>
  <c r="H39" i="8"/>
  <c r="A29" i="7"/>
  <c r="C28" i="7" l="1"/>
  <c r="H40" i="8"/>
  <c r="A30" i="7"/>
  <c r="C29" i="7" l="1"/>
  <c r="H41" i="8"/>
  <c r="A31" i="7"/>
  <c r="C30" i="7" l="1"/>
  <c r="H42" i="8"/>
  <c r="A32" i="7"/>
  <c r="C31" i="7" l="1"/>
  <c r="H43" i="8"/>
  <c r="A33" i="7"/>
  <c r="C32" i="7" l="1"/>
  <c r="H44" i="8"/>
  <c r="A34" i="7"/>
  <c r="C33" i="7" l="1"/>
  <c r="H45" i="8"/>
  <c r="A35" i="7"/>
  <c r="C34" i="7" l="1"/>
  <c r="H46" i="8"/>
  <c r="A36" i="7"/>
  <c r="C35" i="7" l="1"/>
  <c r="H47" i="8"/>
  <c r="A37" i="7"/>
  <c r="C36" i="7" l="1"/>
  <c r="H48" i="8"/>
  <c r="A38" i="7"/>
  <c r="C37" i="7" l="1"/>
  <c r="H49" i="8"/>
  <c r="A39" i="7"/>
  <c r="C38" i="7" l="1"/>
  <c r="H50" i="8"/>
  <c r="A40" i="7"/>
  <c r="C39" i="7" l="1"/>
  <c r="H51" i="8"/>
  <c r="A41" i="7"/>
  <c r="C40" i="7" l="1"/>
  <c r="H52" i="8"/>
  <c r="A42" i="7"/>
  <c r="C41" i="7" l="1"/>
  <c r="H53" i="8"/>
  <c r="A43" i="7"/>
  <c r="C42" i="7" l="1"/>
  <c r="H54" i="8"/>
  <c r="A44" i="7"/>
  <c r="C43" i="7" l="1"/>
  <c r="H55" i="8"/>
  <c r="A45" i="7"/>
  <c r="C44" i="7" l="1"/>
  <c r="H56" i="8"/>
  <c r="A46" i="7"/>
  <c r="C45" i="7" l="1"/>
  <c r="H57" i="8"/>
  <c r="A47" i="7"/>
  <c r="C46" i="7" l="1"/>
  <c r="H58" i="8"/>
  <c r="A48" i="7"/>
  <c r="C47" i="7" l="1"/>
  <c r="H59" i="8"/>
  <c r="A49" i="7"/>
  <c r="C48" i="7" l="1"/>
  <c r="H60" i="8"/>
  <c r="A50" i="7"/>
  <c r="C49" i="7" l="1"/>
  <c r="H61" i="8"/>
  <c r="A51" i="7"/>
  <c r="C50" i="7" l="1"/>
  <c r="H62" i="8"/>
  <c r="A52" i="7"/>
  <c r="C51" i="7" l="1"/>
  <c r="H63" i="8"/>
  <c r="A53" i="7"/>
  <c r="C52" i="7" l="1"/>
  <c r="H64" i="8"/>
  <c r="A54" i="7"/>
  <c r="C53" i="7" l="1"/>
  <c r="H65" i="8"/>
  <c r="A55" i="7"/>
  <c r="C54" i="7" l="1"/>
  <c r="H66" i="8"/>
  <c r="A56" i="7"/>
  <c r="C55" i="7" l="1"/>
  <c r="H67" i="8"/>
  <c r="A57" i="7"/>
  <c r="C56" i="7" l="1"/>
  <c r="H68" i="8"/>
  <c r="A58" i="7"/>
  <c r="C57" i="7" l="1"/>
  <c r="H69" i="8"/>
  <c r="A59" i="7"/>
  <c r="C58" i="7" l="1"/>
  <c r="H70" i="8"/>
  <c r="A60" i="7"/>
  <c r="C59" i="7" l="1"/>
  <c r="H71" i="8"/>
  <c r="A61" i="7"/>
  <c r="C60" i="7" l="1"/>
  <c r="H72" i="8"/>
  <c r="A62" i="7"/>
  <c r="C61" i="7" l="1"/>
  <c r="H73" i="8"/>
  <c r="A63" i="7"/>
  <c r="C62" i="7" l="1"/>
  <c r="H74" i="8"/>
  <c r="A64" i="7"/>
  <c r="C63" i="7" l="1"/>
  <c r="H75" i="8"/>
  <c r="A66" i="7" s="1"/>
  <c r="C66" i="7" s="1"/>
  <c r="A65" i="7"/>
  <c r="C65" i="7" l="1"/>
  <c r="C64" i="7"/>
  <c r="D8" i="1" l="1"/>
</calcChain>
</file>

<file path=xl/sharedStrings.xml><?xml version="1.0" encoding="utf-8"?>
<sst xmlns="http://schemas.openxmlformats.org/spreadsheetml/2006/main" count="434" uniqueCount="284">
  <si>
    <t>Seller provides the following information:</t>
  </si>
  <si>
    <t>Page Update Date</t>
  </si>
  <si>
    <t>Ancillary Services are included:</t>
  </si>
  <si>
    <t>Regulation Up</t>
  </si>
  <si>
    <t>Regulation Down</t>
  </si>
  <si>
    <t>Configuration Number</t>
  </si>
  <si>
    <t>Lower MW</t>
  </si>
  <si>
    <t>Higher MW</t>
  </si>
  <si>
    <t>Regulation Ramp Rate (MW/min)</t>
  </si>
  <si>
    <t>A/S Maximum Capacity (MW) [1]</t>
  </si>
  <si>
    <t>Spinning Reserve</t>
  </si>
  <si>
    <t>Non Spinning Reserve</t>
  </si>
  <si>
    <t>Operating Reserve Ramp Rate (MW/min)</t>
  </si>
  <si>
    <t>[Energy Storage Product only]</t>
  </si>
  <si>
    <t>Storage Unit Name</t>
  </si>
  <si>
    <t>A/S Minimum Capacity
(MW)</t>
  </si>
  <si>
    <t xml:space="preserve">A. Contract Capacity </t>
  </si>
  <si>
    <t>Technology:</t>
  </si>
  <si>
    <t>B. Total Unit Dispatchable Range Information</t>
  </si>
  <si>
    <t>A.1 Expected Contract Capacity (MW):</t>
  </si>
  <si>
    <t>INDICATIVE OFFER</t>
  </si>
  <si>
    <t>File Update Date:</t>
  </si>
  <si>
    <t/>
  </si>
  <si>
    <t>Site Address:</t>
  </si>
  <si>
    <t>CAISO Resource ID:</t>
  </si>
  <si>
    <t>Air Pollution Control District:</t>
  </si>
  <si>
    <t>California Air Resources Board ID #:</t>
  </si>
  <si>
    <t>Local area reliability region:</t>
  </si>
  <si>
    <t>Deliverability restrictions:</t>
  </si>
  <si>
    <r>
      <t>1</t>
    </r>
    <r>
      <rPr>
        <b/>
        <sz val="10"/>
        <rFont val="Arial Narrow"/>
        <family val="2"/>
      </rPr>
      <t xml:space="preserve"> WMDVBE stands for "Women-Owned, Minority-Owned, and Disabled Veteran-Owned Business Enterprise" and has meaning as set forth in CPUC General Order 156.</t>
    </r>
  </si>
  <si>
    <t>DELIVERY PERIOD AND MONTHLY CAPACITY PAYMENT</t>
  </si>
  <si>
    <t>Special Offer Description:</t>
  </si>
  <si>
    <t>A. Monthly Capacity Price Information</t>
  </si>
  <si>
    <t>Contract Year
Start Date</t>
  </si>
  <si>
    <t>Contract Year
End Date</t>
  </si>
  <si>
    <t>Calendar Year</t>
  </si>
  <si>
    <t>Contract Capacity
(MW)</t>
  </si>
  <si>
    <t>[1] Monthly Capacity Price expressed in whole dollars and cents</t>
  </si>
  <si>
    <t>B. Monthly Payment Price Shape Table [2]</t>
  </si>
  <si>
    <t>Month</t>
  </si>
  <si>
    <t>January</t>
  </si>
  <si>
    <t>February</t>
  </si>
  <si>
    <t>March</t>
  </si>
  <si>
    <t>April</t>
  </si>
  <si>
    <t>May</t>
  </si>
  <si>
    <t>June</t>
  </si>
  <si>
    <t>July</t>
  </si>
  <si>
    <t>August</t>
  </si>
  <si>
    <t>September</t>
  </si>
  <si>
    <t>October</t>
  </si>
  <si>
    <t>November</t>
  </si>
  <si>
    <t>December</t>
  </si>
  <si>
    <t>APPENDIX 9.04</t>
  </si>
  <si>
    <t>VARIABLE O&amp;M CHARGE</t>
  </si>
  <si>
    <t>A. Variable O&amp;M Charge Information</t>
  </si>
  <si>
    <t>Figures are to be inputed to the one-hundredth level of precision. Please enter all figures to two decimal places.</t>
  </si>
  <si>
    <t>Variable O&amp;M 
Charge ($/MWh)</t>
  </si>
  <si>
    <t>APPENDIX 1.02</t>
  </si>
  <si>
    <t>DESCRIPTION OF STORAGE UNITS</t>
  </si>
  <si>
    <t>Storage Unit Name:</t>
  </si>
  <si>
    <t>RA</t>
  </si>
  <si>
    <t>Energy</t>
  </si>
  <si>
    <t>AS</t>
  </si>
  <si>
    <t>A. Storage Unit Details</t>
  </si>
  <si>
    <t>B. Storage Unit Specifications</t>
  </si>
  <si>
    <t>Primary Storage Fuel Type:</t>
  </si>
  <si>
    <t>Configuration:</t>
  </si>
  <si>
    <t>[2] Price shape is determined based on the Storage Unit, these values are contained in the LCR RFO Instructions.</t>
  </si>
  <si>
    <t>[1]  As of the Effective Date, CAISO's MRTU calculates the A/S Maximum Capacity provided by a Storage Unit based on a 10-minute period at the stated Ramp Rate.  If during the Delivery Period, CAISO uses a period limitation other than the 10-minute period limitation, the A/S Maximum Capacity for each A/S and region shall be calculated according to (a) CAISO's period limitation while preserving the Ramp Rate stated for each A/S or the (b) range between the minimum A/S capacity and the maximum A/S capacity for such region, whichever is smaller.</t>
  </si>
  <si>
    <t>Storage Unit:</t>
  </si>
  <si>
    <t>Storage Unit Technology:</t>
  </si>
  <si>
    <t>C. Monthly Capacity Payment ($) (This section C is non-binding and provided for informational purposes only.  Actual payment shall be based on the terms of the Agreement)</t>
  </si>
  <si>
    <t>Color/Pattern Codes</t>
  </si>
  <si>
    <t>Space to type in required Information</t>
  </si>
  <si>
    <t>White</t>
  </si>
  <si>
    <t>Select from a drop-down box</t>
  </si>
  <si>
    <r>
      <t xml:space="preserve">SCE Excel Appendices: </t>
    </r>
    <r>
      <rPr>
        <b/>
        <u/>
        <sz val="14"/>
        <rFont val="Arial Narrow"/>
        <family val="2"/>
      </rPr>
      <t>PPA</t>
    </r>
  </si>
  <si>
    <t>Required Information</t>
  </si>
  <si>
    <t>Tab Names:</t>
  </si>
  <si>
    <t>Instructions</t>
  </si>
  <si>
    <t>n/a</t>
  </si>
  <si>
    <t>Front Page</t>
  </si>
  <si>
    <t>Required</t>
  </si>
  <si>
    <t>Notes:</t>
  </si>
  <si>
    <t xml:space="preserve">File should be opened and completed using Excel 2010 </t>
  </si>
  <si>
    <t>Please fill out all data in units requested.</t>
  </si>
  <si>
    <t>Workbook Instructions</t>
  </si>
  <si>
    <t>I. Counterparty Identification - "Front Page" tab</t>
  </si>
  <si>
    <t>(f) UNIT ID - SCE will create a Unit ID and enter the ID on the "Front Page" Tab</t>
  </si>
  <si>
    <t>A4</t>
  </si>
  <si>
    <t>FINAL OFFER (with indicative pricing terms)</t>
  </si>
  <si>
    <t>FINAL OFFER</t>
  </si>
  <si>
    <t>A9</t>
  </si>
  <si>
    <t>EXCEL APPENDICES</t>
  </si>
  <si>
    <t>for</t>
  </si>
  <si>
    <t>between</t>
  </si>
  <si>
    <t>SOUTHERN CALIFORNIA EDISON COMPANY</t>
  </si>
  <si>
    <t>and</t>
  </si>
  <si>
    <t>Seller</t>
  </si>
  <si>
    <t>TBD</t>
  </si>
  <si>
    <t>CPID:</t>
  </si>
  <si>
    <t>UNIT ID:</t>
  </si>
  <si>
    <t>ENERGY STORAGE AGREEMENT</t>
  </si>
  <si>
    <t>Energy Storage Unit Name:</t>
  </si>
  <si>
    <t>Restricted</t>
  </si>
  <si>
    <t>Unrestricted</t>
  </si>
  <si>
    <t>Energy Storage Offers</t>
  </si>
  <si>
    <t>Restricted or Unrestricted</t>
  </si>
  <si>
    <r>
      <t>A/S Maximum Capacity (MW)</t>
    </r>
    <r>
      <rPr>
        <b/>
        <vertAlign val="superscript"/>
        <sz val="10"/>
        <rFont val="Arial Narrow"/>
        <family val="2"/>
      </rPr>
      <t xml:space="preserve"> [1]</t>
    </r>
  </si>
  <si>
    <t xml:space="preserve"> Offers</t>
  </si>
  <si>
    <t>(a)  Seller Name – Seller must enter the name of the Counterparty consistent with the name in the "Front Page" tab (Cell A23).</t>
  </si>
  <si>
    <t>Yes</t>
  </si>
  <si>
    <t>No</t>
  </si>
  <si>
    <t>(d) File Update Date - Seller should enter the current date in the File Update Date field any time a change is made to the Excel Appendices.</t>
  </si>
  <si>
    <t>LA Basin</t>
  </si>
  <si>
    <t>Big Creek-Ventura</t>
  </si>
  <si>
    <r>
      <t>Monthly Capacity Price</t>
    </r>
    <r>
      <rPr>
        <b/>
        <vertAlign val="superscript"/>
        <sz val="10"/>
        <rFont val="Arial Narrow"/>
        <family val="2"/>
      </rPr>
      <t>[1]</t>
    </r>
    <r>
      <rPr>
        <b/>
        <sz val="10"/>
        <rFont val="Arial Narrow"/>
        <family val="2"/>
      </rPr>
      <t xml:space="preserve"> 
($/kW-month)</t>
    </r>
  </si>
  <si>
    <t xml:space="preserve">Energy Storage Agreement Excel Appendices Instructions </t>
  </si>
  <si>
    <r>
      <t>Is the Company a WMDVBE</t>
    </r>
    <r>
      <rPr>
        <b/>
        <vertAlign val="superscript"/>
        <sz val="10"/>
        <rFont val="Arial Narrow"/>
        <family val="2"/>
      </rPr>
      <t>1</t>
    </r>
    <r>
      <rPr>
        <b/>
        <sz val="10"/>
        <rFont val="Arial Narrow"/>
        <family val="2"/>
      </rPr>
      <t>?</t>
    </r>
  </si>
  <si>
    <t>Offer Name:</t>
  </si>
  <si>
    <t>Unit ID:</t>
  </si>
  <si>
    <t>topping-cycle cogeneration facility</t>
  </si>
  <si>
    <t>Offer Number:</t>
  </si>
  <si>
    <t>bottoming-cycle cogeneration facility</t>
  </si>
  <si>
    <t>dispatchable CHP facility</t>
  </si>
  <si>
    <t>Facility Type:</t>
  </si>
  <si>
    <t>Utility Prescheduled Facility</t>
  </si>
  <si>
    <t>1.06 (d). Allocation of GHG Compliance Costs:</t>
  </si>
  <si>
    <t>Buyer</t>
  </si>
  <si>
    <t>SCE</t>
  </si>
  <si>
    <t>Agent of Seller (specified):</t>
  </si>
  <si>
    <t>Agent of Seller</t>
  </si>
  <si>
    <t>Hybrid</t>
  </si>
  <si>
    <t>N/A - UPF</t>
  </si>
  <si>
    <t>SCE has the right</t>
  </si>
  <si>
    <t>SCE does not have the right</t>
  </si>
  <si>
    <t>B. CONTRACT CAPACITY</t>
  </si>
  <si>
    <t>Year</t>
  </si>
  <si>
    <t>Storage</t>
  </si>
  <si>
    <t>Energy Storage Contact Capacity Price 
($/kW-month)</t>
  </si>
  <si>
    <t>Energy Storage Contract Capacity 
(MW)</t>
  </si>
  <si>
    <t>Expected Monthly RA Capacity (same as Contract Capacity)
(MW)</t>
  </si>
  <si>
    <t>Degradation Factor</t>
  </si>
  <si>
    <t>Existing Zone:</t>
  </si>
  <si>
    <t>Resource Category:</t>
  </si>
  <si>
    <t>SP15</t>
  </si>
  <si>
    <r>
      <t xml:space="preserve">OFFER TEMPLATE: 
LCR Energy Storage
Request for Offers
</t>
    </r>
    <r>
      <rPr>
        <b/>
        <i/>
        <sz val="12"/>
        <color indexed="10"/>
        <rFont val="Times New Roman"/>
        <family val="1"/>
      </rPr>
      <t>Confidential</t>
    </r>
  </si>
  <si>
    <t>Interconnection Queue Number:</t>
  </si>
  <si>
    <t>Energy Storage Contract Capacity as they will appear in the ESA, Section 1.01.</t>
  </si>
  <si>
    <t>Please fill out the following table with Capacity Prices as it will appear in the ESA, Section 9.02</t>
  </si>
  <si>
    <t>- Complete each worksheet of the entire workbook</t>
  </si>
  <si>
    <t>(c) CAISO Resource ID - To be determined upon commercial operations.</t>
  </si>
  <si>
    <t>(e) CPID – SCE will create a Counterparty ID composed of no more than 4 alphanumeric characters (no spaces) and enter the ID on the "Front Page" tab (Cell F33).  The same counterparty ID will be used in associated Excel Appendices and Volume Limits spreadsheets.</t>
  </si>
  <si>
    <t>(g) Offer Number  - Seller must enter a unique offer number for each offer submitted for a single energy storage unit and include total number of offers submitted.</t>
  </si>
  <si>
    <t>Offer Number</t>
  </si>
  <si>
    <t xml:space="preserve">out of </t>
  </si>
  <si>
    <t>This information is for one storage unit. If the offer consists of more than one energy storage unit, please complete a separate form or each unit.</t>
  </si>
  <si>
    <t>Time Duration for Start-Up (minutes):</t>
  </si>
  <si>
    <t>- Each Storage Unit will require a separate workbook (Excel file)</t>
  </si>
  <si>
    <t>(b) Storage Unit Name - Seller should create a unique name to identify the Storage Unit offered in these Excel Appendices. The following format should be used: [CP Name] - [Unit Name and Number(s)].</t>
  </si>
  <si>
    <t>This information is for one storage unit. Please complete a separate form or each unit.</t>
  </si>
  <si>
    <t>CAPACITY AND ANCILLARY SERVICES OPERATING RESTRICTIONS</t>
  </si>
  <si>
    <r>
      <t>Guaranteed Efficiency Factor Max (</t>
    </r>
    <r>
      <rPr>
        <b/>
        <i/>
        <sz val="10"/>
        <rFont val="Arial Narrow"/>
        <family val="2"/>
      </rPr>
      <t>GEF</t>
    </r>
    <r>
      <rPr>
        <b/>
        <i/>
        <vertAlign val="superscript"/>
        <sz val="10"/>
        <rFont val="Arial Narrow"/>
        <family val="2"/>
      </rPr>
      <t>max</t>
    </r>
    <r>
      <rPr>
        <b/>
        <sz val="10"/>
        <rFont val="Arial Narrow"/>
        <family val="2"/>
      </rPr>
      <t>)(%):</t>
    </r>
  </si>
  <si>
    <r>
      <t>Guaranteed Efficiency Factor Min (</t>
    </r>
    <r>
      <rPr>
        <b/>
        <i/>
        <sz val="10"/>
        <rFont val="Arial Narrow"/>
        <family val="2"/>
      </rPr>
      <t>GEF</t>
    </r>
    <r>
      <rPr>
        <b/>
        <i/>
        <vertAlign val="superscript"/>
        <sz val="10"/>
        <rFont val="Arial Narrow"/>
        <family val="2"/>
      </rPr>
      <t>min</t>
    </r>
    <r>
      <rPr>
        <b/>
        <sz val="10"/>
        <rFont val="Arial Narrow"/>
        <family val="2"/>
      </rPr>
      <t>)(%):</t>
    </r>
  </si>
  <si>
    <t>APPENDIX 9.02</t>
  </si>
  <si>
    <t>Expected Initial Delivery Date</t>
  </si>
  <si>
    <t>C. CAPACITY PRICES</t>
  </si>
  <si>
    <t>A. DELIVERY PERIOD</t>
  </si>
  <si>
    <t>Delivery Period Start Date:</t>
  </si>
  <si>
    <t>Delivery Period Length (months):</t>
  </si>
  <si>
    <t>Delivery Period End Date:</t>
  </si>
  <si>
    <t>Page Update Date:</t>
  </si>
  <si>
    <t>Formula / For SCE Use Only</t>
  </si>
  <si>
    <t>Data is out of range or missing</t>
  </si>
  <si>
    <t>OFFER</t>
  </si>
  <si>
    <t>[Seller Name]</t>
  </si>
  <si>
    <t>Advanced Lead Acid</t>
  </si>
  <si>
    <t>Air Energy Storage</t>
  </si>
  <si>
    <t>Dry-Cell</t>
  </si>
  <si>
    <t>Flow</t>
  </si>
  <si>
    <t>Flywheel</t>
  </si>
  <si>
    <t>Gravity Power Module</t>
  </si>
  <si>
    <t>Ice</t>
  </si>
  <si>
    <t>Lithium Ion</t>
  </si>
  <si>
    <t xml:space="preserve">Sodium Nickel Chloride </t>
  </si>
  <si>
    <t>Sodium Sulfur (NaS)</t>
  </si>
  <si>
    <t>Other</t>
  </si>
  <si>
    <t>Minimum Stored Energy S_min (MWh):</t>
  </si>
  <si>
    <t>Maximum Stored Energy S_max (MWh):</t>
  </si>
  <si>
    <t>Minimum Down Time (minutes):</t>
  </si>
  <si>
    <t>Minimum Run Time (minutes):</t>
  </si>
  <si>
    <t>Description</t>
  </si>
  <si>
    <t>Stored Energy (MWh):</t>
  </si>
  <si>
    <t>Minimum SOC (%)</t>
  </si>
  <si>
    <t>Maximum SOC (%)</t>
  </si>
  <si>
    <t>Worst Discharging Ramp Rate (MW/min)</t>
  </si>
  <si>
    <t>Best Discharging Ramp Rate (MW/min)</t>
  </si>
  <si>
    <t>Worst Charging Ramp Rate (MW/min)</t>
  </si>
  <si>
    <t>Best Charging Ramp Rate (MW/min)</t>
  </si>
  <si>
    <t>If Restricted, Maximum MWh</t>
  </si>
  <si>
    <t>If Restricted, Number of Times</t>
  </si>
  <si>
    <t>C. Charge and Discharge Rates and State of Charge (SOC)</t>
  </si>
  <si>
    <t>Inverter Limit (MW):</t>
  </si>
  <si>
    <t>Rated Power Capacity (MW):</t>
  </si>
  <si>
    <t>Max Discharge Power Allowable (MW)</t>
  </si>
  <si>
    <t>Recharge Time from S_min to S_max (hours):</t>
  </si>
  <si>
    <t>[SCE Note: maximum discharge level of the Storage Unit]</t>
  </si>
  <si>
    <t>[SCE Note: maximum charge level of the Storage Unit]</t>
  </si>
  <si>
    <t>[SCE Note: the minimum of the energy storage efficiency range]</t>
  </si>
  <si>
    <t>[SCE Note: the maximum of the energy storage efficiency range]</t>
  </si>
  <si>
    <t>Maximum Charge (MW):</t>
  </si>
  <si>
    <t>Maximum Discharge (MW):</t>
  </si>
  <si>
    <t>Charging mode</t>
  </si>
  <si>
    <t>Discharging mode</t>
  </si>
  <si>
    <t>Maximum Charge Power Acceptance (MW)</t>
  </si>
  <si>
    <t xml:space="preserve">Maximum Daily Discharge Energy Limit </t>
  </si>
  <si>
    <t xml:space="preserve">Maximum Weekly Discharge Energy Limit </t>
  </si>
  <si>
    <t xml:space="preserve">Maximum Monthly Discharge Energy Limit </t>
  </si>
  <si>
    <t xml:space="preserve">Maximum Annual Discharge Energy Limit </t>
  </si>
  <si>
    <t>Minimum Up Time (minutes):</t>
  </si>
  <si>
    <t>Contract Capacity (MW):</t>
  </si>
  <si>
    <t>[SCE Note: maximum level of energy stored in the Storgae Unit that can be provided to the point of interconnection]</t>
  </si>
  <si>
    <t>[SCE Note: minimum level of energy stored in the Storgae Unit that can be provided to the point of interconnection]</t>
  </si>
  <si>
    <t>Discharge Limit 1</t>
  </si>
  <si>
    <t>Discharge Limit 2</t>
  </si>
  <si>
    <t>Discharge Limit 3</t>
  </si>
  <si>
    <t xml:space="preserve">In a Term Year, the maximum number of times SCE can trigger the "Discharge Limit 1" of the "Daily Cycle Limitations". </t>
  </si>
  <si>
    <t>In a Term Year, the maximum number of times SCE can trigger the "Discharge Limit 2" of the "Daily Cycle Limitations".</t>
  </si>
  <si>
    <t>In a Term Year, the maximum number of times SCE can trigger the "Discharge Limit 3" of the "Daily Cycle Limitations".</t>
  </si>
  <si>
    <t>Daily Cycle Limitations*</t>
  </si>
  <si>
    <t>F. Any additional restrictions that cannot be covered in the input tables in Appendix 1.01</t>
  </si>
  <si>
    <t>Duration (hours):</t>
  </si>
  <si>
    <t>[SCE Note: minimum duration to qualify for Resource Adequacy]</t>
  </si>
  <si>
    <t>Prime Technology:</t>
  </si>
  <si>
    <t>Interconnection Voltage (kV):</t>
  </si>
  <si>
    <t>A-Bank Substation:</t>
  </si>
  <si>
    <t>Alamitos</t>
  </si>
  <si>
    <t>Barre</t>
  </si>
  <si>
    <t>Johanna</t>
  </si>
  <si>
    <t>Lewis</t>
  </si>
  <si>
    <t>Viejo</t>
  </si>
  <si>
    <t>Villa Park</t>
  </si>
  <si>
    <t>Goleta</t>
  </si>
  <si>
    <t>Mandalay</t>
  </si>
  <si>
    <t>Moorpark</t>
  </si>
  <si>
    <t>Ormond Beach</t>
  </si>
  <si>
    <t>Santa Clara</t>
  </si>
  <si>
    <t>APPENDIX 1.01 Page 2</t>
  </si>
  <si>
    <t>APPENDIX 1.01 Page 1</t>
  </si>
  <si>
    <t>E. Cycle Limitations</t>
  </si>
  <si>
    <t>D. Ancillary Services: Note that a single configuration may have multiple Reg up/down or Spin/Non spin ranges and ramps</t>
  </si>
  <si>
    <t>[SCE Note: brief configuration description, e.g. battery and inverter manufacturer, integration provider]</t>
  </si>
  <si>
    <t>ENTER INTERCONNECTION COSTS CAP</t>
  </si>
  <si>
    <t>ENTER PARAMETERS FOR THE DESCRIPTION SECTION IN DAILY CYCLE LIMITATIONS OF THE "SECTION E. CYCLE LIMITATIONS PARAMETERS"</t>
  </si>
  <si>
    <t xml:space="preserve"> [n]% of S_Max to replace [n] in column H</t>
  </si>
  <si>
    <t>[n] percentage points: increase or decrease by more than from the SOC; to replace [n] in column D</t>
  </si>
  <si>
    <t>Limits for operating as energy price arbitrage or Resource Adequacy</t>
  </si>
  <si>
    <t>Limits for operating for regulating reserves, operating reserves and/or ramping (AGC and balancing)</t>
  </si>
  <si>
    <t>This amount will be inserted into Section 4.02(a) of the Agreement as the "Network Upgrades Cap."</t>
  </si>
  <si>
    <t>Interconnection upgrades costs cap($):</t>
  </si>
  <si>
    <t>Cycle Limitations</t>
  </si>
  <si>
    <t>Daily Cycle Limitations</t>
  </si>
  <si>
    <t>Annual Cycle Limitations</t>
  </si>
  <si>
    <t>Santiago</t>
  </si>
  <si>
    <t>Center</t>
  </si>
  <si>
    <t>Chevmain</t>
  </si>
  <si>
    <t xml:space="preserve">Chino </t>
  </si>
  <si>
    <t>Del Amo</t>
  </si>
  <si>
    <t>Eagle Rock</t>
  </si>
  <si>
    <t>El Nido</t>
  </si>
  <si>
    <t>El Segundo</t>
  </si>
  <si>
    <t>Goodrich</t>
  </si>
  <si>
    <t>Gould</t>
  </si>
  <si>
    <t>Hinson</t>
  </si>
  <si>
    <t>La Cienega</t>
  </si>
  <si>
    <t>Laguna Bell</t>
  </si>
  <si>
    <t>Lighthipe</t>
  </si>
  <si>
    <t>Long Beach</t>
  </si>
  <si>
    <t>Mesa</t>
  </si>
  <si>
    <t>Olinda</t>
  </si>
  <si>
    <t>Rio Hondo</t>
  </si>
  <si>
    <t>Walnut</t>
  </si>
  <si>
    <t>Ellis-Huntington Beach</t>
  </si>
  <si>
    <t>La Fresa-Redondo</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</si>
</sst>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0%"/>
    <numFmt numFmtId="165" formatCode="0.0000000"/>
    <numFmt numFmtId="166" formatCode="#,##0;\(#,##0\)"/>
    <numFmt numFmtId="167" formatCode="_-&quot;$&quot;* #,##0.00_-;\-&quot;$&quot;* #,##0.00_-;_-&quot;$&quot;* &quot;-&quot;??_-;_-@_-"/>
    <numFmt numFmtId="168" formatCode="_-* #,##0.0_-;\-* #,##0.0_-;_-* &quot;-&quot;??_-;_-@_-"/>
    <numFmt numFmtId="169" formatCode="#,##0.00&quot; $&quot;;\-#,##0.00&quot; $&quot;"/>
    <numFmt numFmtId="170" formatCode="#,##0\ &quot;Pts&quot;;\-#,##0\ &quot;Pts&quot;"/>
    <numFmt numFmtId="171" formatCode="[$-409]mmmm\ d\,\ yyyy;@"/>
    <numFmt numFmtId="172" formatCode="&quot;$&quot;#,##0.00"/>
    <numFmt numFmtId="173" formatCode="_([$€-2]* #,##0.00_);_([$€-2]* \(#,##0.00\);_([$€-2]* &quot;-&quot;??_)"/>
    <numFmt numFmtId="174" formatCode="#,##0_);[Red]\(#,##0\);&quot;-&quot;_)"/>
    <numFmt numFmtId="175" formatCode="0.000000"/>
    <numFmt numFmtId="176" formatCode="#,##0.000\¢;\(#,##0.000\¢\)"/>
    <numFmt numFmtId="177" formatCode="#,##0_);[Red]\(#,##0\);&quot;-&quot;_);@_)"/>
    <numFmt numFmtId="178" formatCode="&quot;$&quot;#,##0_);[Red]\(&quot;$&quot;#,##0\);&quot;-&quot;_);@_)"/>
    <numFmt numFmtId="179" formatCode="\$#"/>
    <numFmt numFmtId="180" formatCode="_-* #,##0_-;\-* #,##0_-;_-* &quot;-&quot;_-;_-@_-"/>
    <numFmt numFmtId="181" formatCode="_-* #,##0.00_-;\-* #,##0.00_-;_-* &quot;-&quot;??_-;_-@_-"/>
    <numFmt numFmtId="182" formatCode="[Red][&gt;8760]General;[Black][&lt;=8760]General"/>
    <numFmt numFmtId="183" formatCode="[Red][=1]General;[Black][&lt;&gt;1]General"/>
    <numFmt numFmtId="184" formatCode="[&lt;0]&quot;&quot;;[Black][&gt;0]\(00.0%\);General"/>
    <numFmt numFmtId="185" formatCode="0.0000"/>
    <numFmt numFmtId="186" formatCode="0.0"/>
    <numFmt numFmtId="187" formatCode="_-&quot;£&quot;* #,##0_-;\-&quot;£&quot;* #,##0_-;_-&quot;£&quot;* &quot;-&quot;_-;_-@_-"/>
    <numFmt numFmtId="188" formatCode="_-&quot;£&quot;* #,##0.00_-;\-&quot;£&quot;* #,##0.00_-;_-&quot;£&quot;* &quot;-&quot;??_-;_-@_-"/>
    <numFmt numFmtId="189" formatCode="000"/>
    <numFmt numFmtId="190" formatCode="0.000"/>
  </numFmts>
  <fonts count="89">
    <font>
      <sz val="8"/>
      <name val="Arial"/>
      <family val="2"/>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30"/>
      <name val="Arial"/>
      <family val="2"/>
    </font>
    <font>
      <sz val="10"/>
      <name val="Arial"/>
      <family val="2"/>
    </font>
    <font>
      <b/>
      <sz val="14"/>
      <name val="Arial"/>
      <family val="2"/>
    </font>
    <font>
      <sz val="12"/>
      <name val="Arial"/>
      <family val="2"/>
    </font>
    <font>
      <b/>
      <sz val="12"/>
      <name val="Arial"/>
      <family val="2"/>
    </font>
    <font>
      <b/>
      <sz val="11"/>
      <name val="Arial"/>
      <family val="2"/>
    </font>
    <font>
      <sz val="10"/>
      <name val="Arial"/>
      <family val="2"/>
    </font>
    <font>
      <b/>
      <sz val="10"/>
      <name val="Arial"/>
      <family val="2"/>
    </font>
    <font>
      <sz val="11"/>
      <name val="Arial"/>
      <family val="2"/>
    </font>
    <font>
      <sz val="10"/>
      <color indexed="12"/>
      <name val="Arial"/>
      <family val="2"/>
    </font>
    <font>
      <sz val="11"/>
      <name val="??"/>
      <family val="3"/>
      <charset val="129"/>
    </font>
    <font>
      <b/>
      <u/>
      <sz val="11"/>
      <color indexed="37"/>
      <name val="Arial"/>
      <family val="2"/>
    </font>
    <font>
      <sz val="7"/>
      <name val="Small Fonts"/>
      <family val="2"/>
    </font>
    <font>
      <sz val="8"/>
      <name val="Arial"/>
      <family val="2"/>
    </font>
    <font>
      <sz val="8"/>
      <color indexed="12"/>
      <name val="Arial"/>
      <family val="2"/>
    </font>
    <font>
      <b/>
      <sz val="10"/>
      <name val="Arial Narrow"/>
      <family val="2"/>
    </font>
    <font>
      <sz val="10"/>
      <name val="Arial Narrow"/>
      <family val="2"/>
    </font>
    <font>
      <sz val="24"/>
      <name val="Arial"/>
      <family val="2"/>
    </font>
    <font>
      <b/>
      <sz val="10"/>
      <color indexed="8"/>
      <name val="Arial Narrow"/>
      <family val="2"/>
    </font>
    <font>
      <sz val="10"/>
      <color indexed="8"/>
      <name val="Arial Narrow"/>
      <family val="2"/>
    </font>
    <font>
      <sz val="10"/>
      <color indexed="8"/>
      <name val="Arial"/>
      <family val="2"/>
    </font>
    <font>
      <b/>
      <vertAlign val="superscript"/>
      <sz val="10"/>
      <name val="Arial Narrow"/>
      <family val="2"/>
    </font>
    <font>
      <sz val="10"/>
      <color indexed="9"/>
      <name val="Arial Narrow"/>
      <family val="2"/>
    </font>
    <font>
      <sz val="10"/>
      <color indexed="9"/>
      <name val="Arial"/>
      <family val="2"/>
    </font>
    <font>
      <sz val="10"/>
      <color theme="0"/>
      <name val="Arial Narrow"/>
      <family val="2"/>
    </font>
    <font>
      <sz val="10"/>
      <color theme="0" tint="-0.34998626667073579"/>
      <name val="Arial"/>
      <family val="2"/>
    </font>
    <font>
      <sz val="10"/>
      <color theme="0" tint="-0.34998626667073579"/>
      <name val="Arial Narrow"/>
      <family val="2"/>
    </font>
    <font>
      <sz val="11"/>
      <color theme="0" tint="-0.34998626667073579"/>
      <name val="Calibri"/>
      <family val="2"/>
      <scheme val="minor"/>
    </font>
    <font>
      <i/>
      <sz val="11"/>
      <name val="Arial"/>
      <family val="2"/>
    </font>
    <font>
      <b/>
      <i/>
      <sz val="10"/>
      <name val="Arial Narrow"/>
      <family val="2"/>
    </font>
    <font>
      <b/>
      <i/>
      <vertAlign val="superscript"/>
      <sz val="10"/>
      <name val="Arial Narrow"/>
      <family val="2"/>
    </font>
    <font>
      <i/>
      <sz val="10"/>
      <name val="Arial"/>
      <family val="2"/>
    </font>
    <font>
      <i/>
      <sz val="10"/>
      <color theme="0" tint="-0.34998626667073579"/>
      <name val="Arial"/>
      <family val="2"/>
    </font>
    <font>
      <i/>
      <sz val="11"/>
      <color theme="1"/>
      <name val="Calibri"/>
      <family val="2"/>
      <scheme val="minor"/>
    </font>
    <font>
      <sz val="26"/>
      <name val="Arial Narrow"/>
      <family val="2"/>
    </font>
    <font>
      <b/>
      <sz val="14"/>
      <name val="Arial Narrow"/>
      <family val="2"/>
    </font>
    <font>
      <sz val="12"/>
      <name val="Arial Narrow"/>
      <family val="2"/>
    </font>
    <font>
      <b/>
      <u/>
      <sz val="14"/>
      <name val="Arial Narrow"/>
      <family val="2"/>
    </font>
    <font>
      <b/>
      <sz val="12"/>
      <name val="Arial Narrow"/>
      <family val="2"/>
    </font>
    <font>
      <u/>
      <sz val="10"/>
      <color indexed="10"/>
      <name val="Arial"/>
      <family val="2"/>
    </font>
    <font>
      <u/>
      <sz val="12"/>
      <color indexed="12"/>
      <name val="Arial Narrow"/>
      <family val="2"/>
    </font>
    <font>
      <u/>
      <sz val="10"/>
      <color indexed="12"/>
      <name val="Arial"/>
      <family val="2"/>
    </font>
    <font>
      <sz val="8"/>
      <name val="Arial Narrow"/>
      <family val="2"/>
    </font>
    <font>
      <sz val="14"/>
      <name val="Arial"/>
      <family val="2"/>
    </font>
    <font>
      <sz val="10"/>
      <color theme="1"/>
      <name val="Arial"/>
      <family val="2"/>
    </font>
    <font>
      <sz val="10"/>
      <color theme="0" tint="-0.14999847407452621"/>
      <name val="Arial"/>
      <family val="2"/>
    </font>
    <font>
      <b/>
      <sz val="15"/>
      <name val="Arial"/>
      <family val="2"/>
    </font>
    <font>
      <b/>
      <i/>
      <sz val="12"/>
      <color indexed="10"/>
      <name val="Times New Roman"/>
      <family val="1"/>
    </font>
    <font>
      <sz val="24"/>
      <color theme="1"/>
      <name val="Arial"/>
      <family val="2"/>
    </font>
    <font>
      <b/>
      <sz val="10"/>
      <color theme="0"/>
      <name val="Arial Narrow"/>
      <family val="2"/>
    </font>
    <font>
      <b/>
      <i/>
      <sz val="10"/>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10"/>
      <color indexed="8"/>
      <name val="Arial"/>
      <family val="2"/>
    </font>
    <font>
      <b/>
      <sz val="11"/>
      <name val="Times New Roman"/>
      <family val="1"/>
    </font>
    <font>
      <sz val="10"/>
      <color theme="0"/>
      <name val="Arial"/>
      <family val="2"/>
    </font>
    <font>
      <b/>
      <i/>
      <sz val="10"/>
      <color theme="0"/>
      <name val="Arial"/>
      <family val="2"/>
    </font>
    <font>
      <sz val="10"/>
      <color theme="1"/>
      <name val="Arial Narrow"/>
      <family val="2"/>
    </font>
    <font>
      <sz val="10"/>
      <color rgb="FF000000"/>
      <name val="Arial"/>
      <family val="2"/>
    </font>
    <font>
      <sz val="9"/>
      <name val="Arial"/>
      <family val="2"/>
    </font>
    <font>
      <i/>
      <sz val="9"/>
      <color rgb="FFFF0000"/>
      <name val="Arial"/>
      <family val="2"/>
    </font>
    <font>
      <b/>
      <sz val="10"/>
      <color theme="1"/>
      <name val="Arial Narrow"/>
      <family val="2"/>
    </font>
    <font>
      <sz val="8"/>
      <color theme="0"/>
      <name val="Arial"/>
      <family val="2"/>
    </font>
    <font>
      <i/>
      <sz val="8"/>
      <color rgb="FFFF0000"/>
      <name val="Arial"/>
      <family val="2"/>
    </font>
    <font>
      <b/>
      <sz val="12"/>
      <color theme="0"/>
      <name val="Arial"/>
      <family val="2"/>
    </font>
  </fonts>
  <fills count="32">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51"/>
        <bgColor indexed="64"/>
      </patternFill>
    </fill>
    <fill>
      <patternFill patternType="solid">
        <fgColor rgb="FFFFFFFF"/>
        <bgColor indexed="64"/>
      </patternFill>
    </fill>
    <fill>
      <patternFill patternType="solid">
        <fgColor rgb="FFFFFF99"/>
        <bgColor indexed="64"/>
      </patternFill>
    </fill>
    <fill>
      <patternFill patternType="solid">
        <fgColor rgb="FF99CC00"/>
        <bgColor indexed="64"/>
      </patternFill>
    </fill>
    <fill>
      <patternFill patternType="solid">
        <fgColor rgb="FFCCFFFF"/>
        <bgColor indexed="64"/>
      </patternFill>
    </fill>
    <fill>
      <patternFill patternType="solid">
        <fgColor theme="0" tint="-4.9989318521683403E-2"/>
        <bgColor indexed="64"/>
      </patternFill>
    </fill>
    <fill>
      <patternFill patternType="solid">
        <fgColor indexed="1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rgb="FFFFCC99"/>
        <bgColor indexed="64"/>
      </patternFill>
    </fill>
    <fill>
      <patternFill patternType="solid">
        <fgColor indexed="4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8">
    <xf numFmtId="0" fontId="0" fillId="0" borderId="0"/>
    <xf numFmtId="164" fontId="12" fillId="0" borderId="0" applyBorder="0"/>
    <xf numFmtId="164" fontId="12" fillId="0" borderId="0" applyBorder="0"/>
    <xf numFmtId="165" fontId="12" fillId="0" borderId="0" applyBorder="0"/>
    <xf numFmtId="166" fontId="12" fillId="0" borderId="0" applyBorder="0"/>
    <xf numFmtId="167" fontId="12" fillId="3" borderId="8">
      <alignment horizontal="center" vertical="center"/>
    </xf>
    <xf numFmtId="6" fontId="16" fillId="0" borderId="0">
      <protection locked="0"/>
    </xf>
    <xf numFmtId="168" fontId="12" fillId="0" borderId="0">
      <protection locked="0"/>
    </xf>
    <xf numFmtId="38" fontId="5" fillId="4" borderId="0" applyNumberFormat="0" applyBorder="0" applyAlignment="0" applyProtection="0"/>
    <xf numFmtId="0" fontId="17" fillId="0" borderId="0" applyNumberFormat="0" applyFill="0" applyBorder="0" applyAlignment="0" applyProtection="0"/>
    <xf numFmtId="169" fontId="12" fillId="0" borderId="0">
      <protection locked="0"/>
    </xf>
    <xf numFmtId="169" fontId="12" fillId="0" borderId="0">
      <protection locked="0"/>
    </xf>
    <xf numFmtId="0" fontId="15" fillId="0" borderId="9" applyNumberFormat="0" applyFill="0" applyAlignment="0" applyProtection="0"/>
    <xf numFmtId="10" fontId="5" fillId="6" borderId="1" applyNumberFormat="0" applyBorder="0" applyAlignment="0" applyProtection="0"/>
    <xf numFmtId="37" fontId="18" fillId="0" borderId="0"/>
    <xf numFmtId="170" fontId="12" fillId="0" borderId="0"/>
    <xf numFmtId="10" fontId="12" fillId="0" borderId="0" applyFont="0" applyFill="0" applyBorder="0" applyAlignment="0" applyProtection="0"/>
    <xf numFmtId="37" fontId="5" fillId="2" borderId="0" applyNumberFormat="0" applyBorder="0" applyAlignment="0" applyProtection="0"/>
    <xf numFmtId="37" fontId="19" fillId="0" borderId="0"/>
    <xf numFmtId="3" fontId="20" fillId="0" borderId="9" applyProtection="0"/>
    <xf numFmtId="0" fontId="4" fillId="0" borderId="0"/>
    <xf numFmtId="0" fontId="3" fillId="0" borderId="0"/>
    <xf numFmtId="0" fontId="5" fillId="0" borderId="0"/>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7" fillId="0" borderId="0"/>
    <xf numFmtId="173" fontId="50" fillId="0" borderId="0"/>
    <xf numFmtId="14" fontId="7" fillId="0" borderId="0" applyAlignment="0">
      <alignment horizontal="centerContinuous"/>
    </xf>
    <xf numFmtId="173" fontId="7" fillId="0" borderId="0"/>
    <xf numFmtId="43" fontId="7" fillId="0" borderId="0" applyFont="0" applyFill="0" applyBorder="0" applyAlignment="0" applyProtection="0"/>
    <xf numFmtId="9" fontId="50"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5" fontId="7" fillId="0" borderId="0">
      <alignment horizontal="left" wrapText="1"/>
    </xf>
    <xf numFmtId="175" fontId="7" fillId="0" borderId="0">
      <alignment horizontal="left" wrapText="1"/>
    </xf>
    <xf numFmtId="175" fontId="7" fillId="0" borderId="0">
      <alignment horizontal="left" wrapText="1"/>
    </xf>
    <xf numFmtId="175" fontId="7" fillId="0" borderId="0">
      <alignment horizontal="left" wrapText="1"/>
    </xf>
    <xf numFmtId="175" fontId="7" fillId="0" borderId="0">
      <alignment horizontal="left" wrapText="1"/>
    </xf>
    <xf numFmtId="175" fontId="7" fillId="0" borderId="0">
      <alignment horizontal="left" wrapText="1"/>
    </xf>
    <xf numFmtId="173" fontId="7" fillId="0" borderId="0" applyNumberFormat="0" applyFill="0" applyBorder="0" applyAlignment="0" applyProtection="0"/>
    <xf numFmtId="164" fontId="7" fillId="0" borderId="0" applyBorder="0"/>
    <xf numFmtId="164" fontId="7" fillId="0" borderId="0" applyBorder="0"/>
    <xf numFmtId="165" fontId="7" fillId="0" borderId="0" applyBorder="0"/>
    <xf numFmtId="166" fontId="7" fillId="0" borderId="0" applyBorder="0"/>
    <xf numFmtId="173" fontId="9" fillId="19" borderId="49" applyNumberFormat="0" applyFont="0" applyAlignment="0" applyProtection="0">
      <alignment vertical="top"/>
    </xf>
    <xf numFmtId="173" fontId="9" fillId="20" borderId="50" applyNumberFormat="0" applyFont="0" applyBorder="0" applyProtection="0"/>
    <xf numFmtId="167" fontId="7" fillId="3" borderId="8">
      <alignment horizontal="center" vertical="center"/>
    </xf>
    <xf numFmtId="3" fontId="57" fillId="21" borderId="0" applyNumberFormat="0" applyBorder="0" applyAlignment="0" applyProtection="0">
      <alignment vertical="top"/>
    </xf>
    <xf numFmtId="173" fontId="58" fillId="0" borderId="0"/>
    <xf numFmtId="173" fontId="59" fillId="6" borderId="51" applyNumberFormat="0" applyBorder="0" applyAlignment="0" applyProtection="0"/>
    <xf numFmtId="176" fontId="60" fillId="0" borderId="0" applyFont="0" applyAlignment="0"/>
    <xf numFmtId="177" fontId="60" fillId="0" borderId="52" applyBorder="0">
      <alignment horizontal="center"/>
    </xf>
    <xf numFmtId="3" fontId="61" fillId="0" borderId="0">
      <protection locked="0"/>
    </xf>
    <xf numFmtId="173" fontId="58" fillId="0" borderId="0"/>
    <xf numFmtId="3" fontId="61" fillId="0" borderId="0">
      <protection locked="0"/>
    </xf>
    <xf numFmtId="173" fontId="58" fillId="0" borderId="0"/>
    <xf numFmtId="178" fontId="60" fillId="0" borderId="11" applyFont="0" applyFill="0" applyBorder="0" applyAlignment="0" applyProtection="0"/>
    <xf numFmtId="44" fontId="7" fillId="0" borderId="0" applyFont="0" applyFill="0" applyBorder="0" applyAlignment="0" applyProtection="0"/>
    <xf numFmtId="179" fontId="61" fillId="0" borderId="0">
      <protection locked="0"/>
    </xf>
    <xf numFmtId="180" fontId="7" fillId="0" borderId="0" applyFont="0" applyFill="0" applyBorder="0" applyAlignment="0" applyProtection="0"/>
    <xf numFmtId="181" fontId="7" fillId="0" borderId="0" applyFont="0" applyFill="0" applyBorder="0" applyAlignment="0" applyProtection="0"/>
    <xf numFmtId="37" fontId="62" fillId="22" borderId="0" applyNumberFormat="0" applyFont="0" applyBorder="0" applyAlignment="0" applyProtection="0"/>
    <xf numFmtId="173" fontId="7" fillId="0" borderId="0" applyFont="0" applyFill="0" applyBorder="0" applyAlignment="0" applyProtection="0"/>
    <xf numFmtId="173" fontId="63" fillId="0" borderId="0" applyNumberFormat="0" applyFill="0" applyBorder="0" applyAlignment="0" applyProtection="0"/>
    <xf numFmtId="173" fontId="64" fillId="0" borderId="0" applyProtection="0"/>
    <xf numFmtId="173" fontId="5" fillId="0" borderId="0" applyProtection="0"/>
    <xf numFmtId="173" fontId="65" fillId="0" borderId="0" applyProtection="0"/>
    <xf numFmtId="173" fontId="63" fillId="0" borderId="0" applyProtection="0"/>
    <xf numFmtId="173" fontId="66" fillId="0" borderId="0" applyProtection="0"/>
    <xf numFmtId="173" fontId="67" fillId="0" borderId="0" applyProtection="0"/>
    <xf numFmtId="173" fontId="68" fillId="0" borderId="0" applyProtection="0"/>
    <xf numFmtId="168" fontId="7" fillId="0" borderId="0">
      <protection locked="0"/>
    </xf>
    <xf numFmtId="5" fontId="9" fillId="19" borderId="49" applyNumberFormat="0" applyAlignment="0" applyProtection="0">
      <alignment vertical="top"/>
    </xf>
    <xf numFmtId="38" fontId="5" fillId="4" borderId="0" applyNumberFormat="0" applyBorder="0" applyAlignment="0" applyProtection="0"/>
    <xf numFmtId="173" fontId="69" fillId="23" borderId="0" applyProtection="0"/>
    <xf numFmtId="169" fontId="7" fillId="0" borderId="0">
      <protection locked="0"/>
    </xf>
    <xf numFmtId="169" fontId="7" fillId="0" borderId="0">
      <protection locked="0"/>
    </xf>
    <xf numFmtId="173" fontId="7" fillId="0" borderId="0" applyNumberFormat="0" applyFill="0" applyBorder="0" applyProtection="0">
      <alignment wrapText="1"/>
    </xf>
    <xf numFmtId="173" fontId="7" fillId="0" borderId="0" applyNumberFormat="0" applyFill="0" applyBorder="0" applyProtection="0">
      <alignment horizontal="justify" vertical="top" wrapText="1"/>
    </xf>
    <xf numFmtId="173" fontId="45" fillId="0" borderId="0" applyNumberFormat="0" applyFill="0" applyBorder="0" applyAlignment="0" applyProtection="0">
      <alignment vertical="top"/>
      <protection locked="0"/>
    </xf>
    <xf numFmtId="173" fontId="70"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0" fontId="5" fillId="6" borderId="1" applyNumberFormat="0" applyBorder="0" applyAlignment="0" applyProtection="0"/>
    <xf numFmtId="182" fontId="9" fillId="0" borderId="0" applyFill="0" applyBorder="0" applyAlignment="0" applyProtection="0">
      <alignment horizontal="center"/>
    </xf>
    <xf numFmtId="183" fontId="9"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173" fontId="62" fillId="0" borderId="0" applyFont="0" applyFill="0" applyBorder="0" applyAlignment="0" applyProtection="0">
      <alignment horizontal="center"/>
    </xf>
    <xf numFmtId="170" fontId="7" fillId="0" borderId="0"/>
    <xf numFmtId="173" fontId="50" fillId="0" borderId="0"/>
    <xf numFmtId="173" fontId="50" fillId="0" borderId="0"/>
    <xf numFmtId="173" fontId="50" fillId="0" borderId="0"/>
    <xf numFmtId="0" fontId="7" fillId="0" borderId="0"/>
    <xf numFmtId="173" fontId="5" fillId="0" borderId="0"/>
    <xf numFmtId="173" fontId="7" fillId="0" borderId="0"/>
    <xf numFmtId="0" fontId="5" fillId="0" borderId="0"/>
    <xf numFmtId="173" fontId="50" fillId="0" borderId="0"/>
    <xf numFmtId="0" fontId="5" fillId="0" borderId="0"/>
    <xf numFmtId="0" fontId="5" fillId="0" borderId="0"/>
    <xf numFmtId="173" fontId="5" fillId="0" borderId="0"/>
    <xf numFmtId="0" fontId="5" fillId="0" borderId="0"/>
    <xf numFmtId="173" fontId="5" fillId="0" borderId="0"/>
    <xf numFmtId="0" fontId="5" fillId="0" borderId="0"/>
    <xf numFmtId="173" fontId="7" fillId="0" borderId="0"/>
    <xf numFmtId="173" fontId="7" fillId="0" borderId="0"/>
    <xf numFmtId="0" fontId="50" fillId="0" borderId="0"/>
    <xf numFmtId="173" fontId="58" fillId="0" borderId="0"/>
    <xf numFmtId="9" fontId="71" fillId="0" borderId="0" applyFont="0" applyFill="0" applyBorder="0" applyAlignment="0" applyProtection="0"/>
    <xf numFmtId="10" fontId="71"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alignment vertical="top"/>
    </xf>
    <xf numFmtId="9" fontId="5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9" fillId="24" borderId="0" applyNumberFormat="0" applyBorder="0" applyAlignment="0" applyProtection="0">
      <alignment vertical="top"/>
    </xf>
    <xf numFmtId="3" fontId="9" fillId="25" borderId="0" applyNumberFormat="0" applyFont="0" applyBorder="0" applyAlignment="0" applyProtection="0">
      <alignment vertical="top"/>
    </xf>
    <xf numFmtId="173" fontId="9" fillId="0" borderId="0" applyFont="0" applyFill="0" applyBorder="0" applyAlignment="0" applyProtection="0">
      <alignment vertical="top"/>
    </xf>
    <xf numFmtId="173" fontId="9" fillId="0" borderId="0" applyFont="0" applyFill="0" applyBorder="0" applyAlignment="0" applyProtection="0"/>
    <xf numFmtId="173" fontId="9" fillId="0" borderId="0" applyFont="0" applyFill="0" applyBorder="0" applyAlignment="0" applyProtection="0"/>
    <xf numFmtId="184" fontId="13" fillId="0" borderId="0" applyFill="0" applyBorder="0" applyAlignment="0" applyProtection="0">
      <alignment horizontal="center"/>
    </xf>
    <xf numFmtId="173" fontId="7" fillId="26" borderId="0"/>
    <xf numFmtId="175" fontId="7" fillId="0" borderId="0">
      <alignment horizontal="left" wrapText="1"/>
    </xf>
    <xf numFmtId="175" fontId="7" fillId="0" borderId="0">
      <alignment horizontal="left" wrapText="1"/>
    </xf>
    <xf numFmtId="173" fontId="72" fillId="27" borderId="0" applyNumberFormat="0" applyBorder="0" applyAlignment="0" applyProtection="0"/>
    <xf numFmtId="173" fontId="8" fillId="0" borderId="0" applyNumberFormat="0" applyFill="0" applyBorder="0" applyAlignment="0" applyProtection="0"/>
    <xf numFmtId="173" fontId="73" fillId="27" borderId="0" applyNumberFormat="0" applyBorder="0" applyAlignment="0" applyProtection="0"/>
    <xf numFmtId="173" fontId="10" fillId="0" borderId="0" applyNumberFormat="0" applyFill="0" applyBorder="0" applyAlignment="0" applyProtection="0"/>
    <xf numFmtId="173" fontId="13" fillId="27" borderId="0" applyNumberFormat="0" applyBorder="0" applyAlignment="0" applyProtection="0"/>
    <xf numFmtId="173" fontId="74" fillId="28" borderId="0" applyNumberFormat="0" applyBorder="0" applyAlignment="0" applyProtection="0"/>
    <xf numFmtId="173" fontId="74" fillId="28" borderId="0" applyNumberFormat="0" applyBorder="0" applyAlignment="0" applyProtection="0"/>
    <xf numFmtId="173" fontId="74" fillId="28" borderId="0" applyNumberFormat="0" applyBorder="0" applyProtection="0">
      <alignment horizontal="center"/>
    </xf>
    <xf numFmtId="173" fontId="74" fillId="28" borderId="0" applyNumberFormat="0" applyBorder="0" applyProtection="0">
      <alignment horizontal="center"/>
    </xf>
    <xf numFmtId="173" fontId="75" fillId="28" borderId="0" applyNumberFormat="0" applyBorder="0" applyAlignment="0" applyProtection="0"/>
    <xf numFmtId="173" fontId="7" fillId="0" borderId="0" applyNumberFormat="0" applyFont="0" applyFill="0" applyBorder="0" applyProtection="0">
      <alignment horizontal="right"/>
    </xf>
    <xf numFmtId="173" fontId="7" fillId="0" borderId="0" applyNumberFormat="0" applyFont="0" applyFill="0" applyBorder="0" applyProtection="0">
      <alignment horizontal="left"/>
    </xf>
    <xf numFmtId="173" fontId="5" fillId="0" borderId="0" applyNumberFormat="0" applyFill="0" applyBorder="0" applyAlignment="0" applyProtection="0"/>
    <xf numFmtId="173" fontId="76" fillId="0" borderId="0" applyNumberFormat="0" applyFill="0" applyBorder="0" applyAlignment="0" applyProtection="0"/>
    <xf numFmtId="173" fontId="7" fillId="29" borderId="0" applyNumberFormat="0" applyBorder="0" applyAlignment="0" applyProtection="0"/>
    <xf numFmtId="185" fontId="7" fillId="0" borderId="0" applyFont="0" applyFill="0" applyBorder="0" applyAlignment="0" applyProtection="0"/>
    <xf numFmtId="2" fontId="7" fillId="0" borderId="0" applyFont="0" applyFill="0" applyBorder="0" applyAlignment="0" applyProtection="0"/>
    <xf numFmtId="186" fontId="7" fillId="0" borderId="0" applyFont="0" applyFill="0" applyBorder="0" applyAlignment="0" applyProtection="0"/>
    <xf numFmtId="173" fontId="7" fillId="0" borderId="47" applyNumberFormat="0" applyFont="0" applyFill="0" applyAlignment="0" applyProtection="0"/>
    <xf numFmtId="173" fontId="26" fillId="0" borderId="0" applyNumberFormat="0" applyBorder="0" applyAlignment="0"/>
    <xf numFmtId="173" fontId="26" fillId="0" borderId="0" applyNumberFormat="0" applyBorder="0" applyAlignment="0"/>
    <xf numFmtId="173" fontId="77" fillId="0" borderId="0" applyNumberFormat="0" applyBorder="0" applyAlignment="0"/>
    <xf numFmtId="173" fontId="77" fillId="0" borderId="0" applyNumberFormat="0" applyBorder="0" applyAlignment="0"/>
    <xf numFmtId="40" fontId="78" fillId="0" borderId="0"/>
    <xf numFmtId="169" fontId="7" fillId="0" borderId="53">
      <protection locked="0"/>
    </xf>
    <xf numFmtId="37" fontId="5" fillId="2" borderId="0" applyNumberFormat="0" applyBorder="0" applyAlignment="0" applyProtection="0"/>
    <xf numFmtId="187" fontId="7" fillId="0" borderId="0" applyFont="0" applyFill="0" applyBorder="0" applyAlignment="0" applyProtection="0"/>
    <xf numFmtId="188" fontId="7" fillId="0" borderId="0" applyFont="0" applyFill="0" applyBorder="0" applyAlignment="0" applyProtection="0"/>
    <xf numFmtId="14" fontId="7" fillId="6" borderId="1" applyNumberFormat="0" applyFont="0" applyAlignment="0" applyProtection="0">
      <alignment horizontal="centerContinuous"/>
    </xf>
    <xf numFmtId="0" fontId="7" fillId="0" borderId="0"/>
    <xf numFmtId="0" fontId="7" fillId="0" borderId="0"/>
    <xf numFmtId="0" fontId="45" fillId="0" borderId="0" applyNumberFormat="0" applyFill="0" applyBorder="0" applyAlignment="0" applyProtection="0">
      <alignment vertical="top"/>
      <protection locked="0"/>
    </xf>
    <xf numFmtId="9" fontId="7" fillId="0" borderId="0" applyFont="0" applyFill="0" applyBorder="0" applyAlignment="0" applyProtection="0"/>
    <xf numFmtId="37" fontId="5" fillId="0" borderId="0"/>
    <xf numFmtId="173" fontId="50" fillId="0" borderId="0"/>
    <xf numFmtId="173" fontId="7" fillId="0" borderId="0"/>
    <xf numFmtId="178" fontId="60" fillId="0" borderId="55" applyFont="0" applyFill="0" applyBorder="0" applyAlignment="0" applyProtection="0"/>
    <xf numFmtId="0" fontId="7" fillId="0" borderId="0"/>
    <xf numFmtId="0" fontId="7" fillId="0" borderId="0"/>
    <xf numFmtId="0" fontId="1" fillId="0" borderId="0"/>
    <xf numFmtId="0" fontId="1" fillId="0" borderId="0"/>
    <xf numFmtId="0" fontId="1" fillId="0" borderId="0"/>
    <xf numFmtId="0" fontId="7" fillId="0" borderId="0"/>
    <xf numFmtId="178" fontId="60" fillId="0" borderId="68" applyFont="0" applyFill="0" applyBorder="0" applyAlignment="0" applyProtection="0"/>
    <xf numFmtId="173" fontId="9" fillId="19" borderId="66" applyNumberFormat="0" applyFont="0" applyAlignment="0" applyProtection="0">
      <alignment vertical="top"/>
    </xf>
    <xf numFmtId="173" fontId="9" fillId="20" borderId="67" applyNumberFormat="0" applyFont="0" applyBorder="0" applyProtection="0"/>
    <xf numFmtId="5" fontId="9" fillId="19" borderId="66" applyNumberFormat="0" applyAlignment="0" applyProtection="0">
      <alignment vertical="top"/>
    </xf>
    <xf numFmtId="0" fontId="7" fillId="0" borderId="0"/>
  </cellStyleXfs>
  <cellXfs count="673">
    <xf numFmtId="0" fontId="0" fillId="0" borderId="0" xfId="0"/>
    <xf numFmtId="0" fontId="7" fillId="0" borderId="0" xfId="0" applyFont="1" applyFill="1" applyProtection="1">
      <protection hidden="1"/>
    </xf>
    <xf numFmtId="0" fontId="5" fillId="0" borderId="0" xfId="0" applyFont="1" applyBorder="1" applyAlignment="1">
      <alignment horizontal="centerContinuous" vertical="top"/>
    </xf>
    <xf numFmtId="0" fontId="5" fillId="0" borderId="0" xfId="0" applyFont="1" applyBorder="1" applyAlignment="1">
      <alignment vertical="top"/>
    </xf>
    <xf numFmtId="0" fontId="9" fillId="0" borderId="0" xfId="0" applyFont="1" applyBorder="1" applyAlignment="1">
      <alignment horizontal="centerContinuous" vertical="top"/>
    </xf>
    <xf numFmtId="0" fontId="9" fillId="0" borderId="0" xfId="0" applyFont="1" applyBorder="1" applyAlignment="1">
      <alignment vertical="top"/>
    </xf>
    <xf numFmtId="0" fontId="9" fillId="0" borderId="0" xfId="0" applyFont="1"/>
    <xf numFmtId="0" fontId="10" fillId="0" borderId="0" xfId="0" applyFont="1" applyBorder="1" applyAlignment="1">
      <alignment vertical="top"/>
    </xf>
    <xf numFmtId="0" fontId="7" fillId="0" borderId="0" xfId="0" applyFont="1"/>
    <xf numFmtId="0" fontId="7" fillId="0" borderId="0" xfId="0" applyFont="1" applyBorder="1" applyAlignment="1">
      <alignment vertical="top"/>
    </xf>
    <xf numFmtId="0" fontId="22" fillId="2" borderId="1" xfId="0" applyFont="1" applyFill="1" applyBorder="1" applyAlignment="1" applyProtection="1">
      <alignment horizontal="center"/>
      <protection locked="0"/>
    </xf>
    <xf numFmtId="0" fontId="22" fillId="5" borderId="11" xfId="0" applyFont="1" applyFill="1" applyBorder="1" applyAlignment="1">
      <alignment wrapText="1"/>
    </xf>
    <xf numFmtId="0" fontId="22" fillId="5" borderId="11" xfId="0" applyFont="1" applyFill="1" applyBorder="1"/>
    <xf numFmtId="0" fontId="22" fillId="5" borderId="0" xfId="0" applyFont="1" applyFill="1" applyBorder="1"/>
    <xf numFmtId="0" fontId="21" fillId="5" borderId="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4" fillId="0" borderId="0" xfId="0" applyFont="1" applyBorder="1" applyAlignment="1">
      <alignment horizontal="centerContinuous" vertical="top"/>
    </xf>
    <xf numFmtId="0" fontId="14" fillId="0" borderId="0" xfId="0" applyFont="1" applyBorder="1" applyAlignment="1">
      <alignment vertical="top"/>
    </xf>
    <xf numFmtId="0" fontId="9" fillId="0" borderId="0" xfId="0" applyFont="1" applyFill="1" applyBorder="1" applyAlignment="1">
      <alignment horizontal="centerContinuous" vertical="top"/>
    </xf>
    <xf numFmtId="0" fontId="7" fillId="0" borderId="0" xfId="0" applyFont="1" applyFill="1" applyProtection="1">
      <protection locked="0" hidden="1"/>
    </xf>
    <xf numFmtId="0" fontId="21" fillId="5" borderId="33" xfId="0" applyFont="1" applyFill="1" applyBorder="1" applyAlignment="1">
      <alignment horizontal="center" vertical="center" wrapText="1"/>
    </xf>
    <xf numFmtId="0" fontId="21" fillId="5" borderId="27" xfId="0" applyFont="1" applyFill="1" applyBorder="1" applyAlignment="1">
      <alignment horizontal="center" vertical="center" wrapText="1"/>
    </xf>
    <xf numFmtId="2" fontId="10" fillId="0" borderId="0" xfId="0" applyNumberFormat="1" applyFont="1" applyFill="1" applyBorder="1" applyAlignment="1" applyProtection="1">
      <alignment horizontal="center"/>
      <protection locked="0"/>
    </xf>
    <xf numFmtId="0" fontId="13" fillId="9" borderId="0" xfId="0" applyNumberFormat="1" applyFont="1" applyFill="1" applyBorder="1" applyAlignment="1" applyProtection="1">
      <alignment horizontal="center" vertical="center" wrapText="1"/>
    </xf>
    <xf numFmtId="0" fontId="12" fillId="9" borderId="0" xfId="0" applyNumberFormat="1" applyFont="1" applyFill="1" applyBorder="1" applyAlignment="1" applyProtection="1">
      <alignment horizontal="left"/>
    </xf>
    <xf numFmtId="0" fontId="22" fillId="9" borderId="0" xfId="21" applyNumberFormat="1" applyFont="1" applyFill="1" applyBorder="1" applyAlignment="1" applyProtection="1"/>
    <xf numFmtId="0" fontId="3" fillId="0" borderId="0" xfId="21"/>
    <xf numFmtId="0" fontId="22" fillId="9" borderId="14" xfId="21" applyNumberFormat="1" applyFont="1" applyFill="1" applyBorder="1" applyAlignment="1" applyProtection="1"/>
    <xf numFmtId="0" fontId="22" fillId="0" borderId="0" xfId="21" applyNumberFormat="1" applyFont="1" applyFill="1" applyBorder="1" applyAlignment="1" applyProtection="1"/>
    <xf numFmtId="0" fontId="22" fillId="9" borderId="0" xfId="21" applyNumberFormat="1" applyFont="1" applyFill="1" applyBorder="1" applyAlignment="1" applyProtection="1">
      <alignment horizontal="center" vertical="center" wrapText="1"/>
    </xf>
    <xf numFmtId="0" fontId="25" fillId="9" borderId="0" xfId="21" applyNumberFormat="1" applyFont="1" applyFill="1" applyBorder="1" applyAlignment="1" applyProtection="1"/>
    <xf numFmtId="0" fontId="22" fillId="9" borderId="0" xfId="21" applyNumberFormat="1" applyFont="1" applyFill="1" applyBorder="1" applyAlignment="1" applyProtection="1">
      <alignment vertical="center" wrapText="1"/>
      <protection hidden="1"/>
    </xf>
    <xf numFmtId="0" fontId="28" fillId="9" borderId="0" xfId="21" applyNumberFormat="1" applyFont="1" applyFill="1" applyBorder="1" applyAlignment="1" applyProtection="1">
      <alignment horizontal="center"/>
      <protection hidden="1"/>
    </xf>
    <xf numFmtId="0" fontId="28" fillId="9" borderId="0" xfId="21" applyNumberFormat="1" applyFont="1" applyFill="1" applyBorder="1" applyAlignment="1" applyProtection="1">
      <protection hidden="1"/>
    </xf>
    <xf numFmtId="0" fontId="28" fillId="9" borderId="0" xfId="21" applyNumberFormat="1" applyFont="1" applyFill="1" applyBorder="1" applyAlignment="1" applyProtection="1"/>
    <xf numFmtId="0" fontId="7" fillId="9" borderId="0" xfId="21" applyNumberFormat="1" applyFont="1" applyFill="1" applyBorder="1" applyAlignment="1" applyProtection="1"/>
    <xf numFmtId="0" fontId="21" fillId="9" borderId="1" xfId="21" applyNumberFormat="1" applyFont="1" applyFill="1" applyBorder="1" applyAlignment="1" applyProtection="1">
      <alignment horizontal="center"/>
    </xf>
    <xf numFmtId="9" fontId="22" fillId="0" borderId="1" xfId="21" applyNumberFormat="1" applyFont="1" applyFill="1" applyBorder="1" applyAlignment="1" applyProtection="1">
      <alignment horizontal="center"/>
      <protection hidden="1"/>
    </xf>
    <xf numFmtId="0" fontId="29" fillId="9" borderId="14" xfId="21" applyNumberFormat="1" applyFont="1" applyFill="1" applyBorder="1" applyAlignment="1" applyProtection="1"/>
    <xf numFmtId="0" fontId="22" fillId="0" borderId="0" xfId="21" applyNumberFormat="1" applyFont="1" applyFill="1" applyBorder="1" applyAlignment="1" applyProtection="1"/>
    <xf numFmtId="0" fontId="28" fillId="9" borderId="14" xfId="21" applyNumberFormat="1" applyFont="1" applyFill="1" applyBorder="1" applyAlignment="1" applyProtection="1">
      <alignment vertical="center" wrapText="1"/>
      <protection hidden="1"/>
    </xf>
    <xf numFmtId="0" fontId="28" fillId="9" borderId="0" xfId="21" applyNumberFormat="1" applyFont="1" applyFill="1" applyBorder="1" applyAlignment="1" applyProtection="1">
      <alignment vertical="center" wrapText="1"/>
      <protection hidden="1"/>
    </xf>
    <xf numFmtId="0" fontId="30" fillId="9" borderId="0" xfId="21" applyNumberFormat="1" applyFont="1" applyFill="1" applyBorder="1" applyAlignment="1" applyProtection="1"/>
    <xf numFmtId="0" fontId="21" fillId="12" borderId="1" xfId="21" applyNumberFormat="1" applyFont="1" applyFill="1" applyBorder="1" applyAlignment="1" applyProtection="1">
      <alignment horizontal="center"/>
    </xf>
    <xf numFmtId="0" fontId="21" fillId="13" borderId="1" xfId="21" applyNumberFormat="1" applyFont="1" applyFill="1" applyBorder="1" applyAlignment="1" applyProtection="1">
      <alignment horizontal="center"/>
    </xf>
    <xf numFmtId="172" fontId="22" fillId="9" borderId="1" xfId="21" applyNumberFormat="1" applyFont="1" applyFill="1" applyBorder="1" applyAlignment="1" applyProtection="1">
      <alignment horizontal="center"/>
      <protection hidden="1"/>
    </xf>
    <xf numFmtId="0" fontId="39" fillId="0" borderId="0" xfId="21" applyFont="1"/>
    <xf numFmtId="0" fontId="21" fillId="7" borderId="3" xfId="0" applyFont="1" applyFill="1" applyBorder="1" applyAlignment="1">
      <alignment horizontal="left"/>
    </xf>
    <xf numFmtId="0" fontId="9" fillId="0" borderId="0" xfId="22" applyFont="1" applyFill="1"/>
    <xf numFmtId="0" fontId="9" fillId="0" borderId="0" xfId="22" applyFont="1" applyBorder="1"/>
    <xf numFmtId="0" fontId="42" fillId="0" borderId="0" xfId="22" applyFont="1" applyBorder="1"/>
    <xf numFmtId="0" fontId="42" fillId="14" borderId="0" xfId="22" applyFont="1" applyFill="1" applyBorder="1"/>
    <xf numFmtId="0" fontId="9" fillId="0" borderId="1" xfId="22" applyFont="1" applyBorder="1" applyAlignment="1">
      <alignment vertical="center"/>
    </xf>
    <xf numFmtId="0" fontId="44" fillId="15" borderId="1" xfId="22" applyFont="1" applyFill="1" applyBorder="1" applyAlignment="1">
      <alignment horizontal="center" vertical="center"/>
    </xf>
    <xf numFmtId="0" fontId="0" fillId="5" borderId="5" xfId="0" applyFill="1" applyBorder="1"/>
    <xf numFmtId="0" fontId="0" fillId="5" borderId="0" xfId="0" applyFill="1" applyBorder="1"/>
    <xf numFmtId="0" fontId="0" fillId="16" borderId="1" xfId="0" applyFill="1" applyBorder="1" applyAlignment="1">
      <alignment horizontal="center"/>
    </xf>
    <xf numFmtId="0" fontId="14" fillId="5" borderId="5" xfId="0" applyFont="1" applyFill="1" applyBorder="1"/>
    <xf numFmtId="0" fontId="14" fillId="0" borderId="0" xfId="0" applyFont="1"/>
    <xf numFmtId="0" fontId="7" fillId="5" borderId="0" xfId="0" applyFont="1" applyFill="1" applyBorder="1"/>
    <xf numFmtId="0" fontId="7" fillId="0" borderId="0" xfId="0" applyFont="1" applyBorder="1"/>
    <xf numFmtId="0" fontId="9" fillId="17" borderId="0" xfId="22" applyFont="1" applyFill="1" applyBorder="1"/>
    <xf numFmtId="0" fontId="42" fillId="17" borderId="0" xfId="22" applyFont="1" applyFill="1" applyBorder="1"/>
    <xf numFmtId="0" fontId="22" fillId="17" borderId="0" xfId="22" applyFont="1" applyFill="1" applyBorder="1"/>
    <xf numFmtId="0" fontId="9" fillId="17" borderId="0" xfId="22" applyFont="1" applyFill="1" applyBorder="1" applyAlignment="1">
      <alignment vertical="center"/>
    </xf>
    <xf numFmtId="0" fontId="9" fillId="17" borderId="37" xfId="22" applyFont="1" applyFill="1" applyBorder="1"/>
    <xf numFmtId="0" fontId="42" fillId="17" borderId="37" xfId="22" applyFont="1" applyFill="1" applyBorder="1"/>
    <xf numFmtId="0" fontId="48" fillId="17" borderId="0" xfId="22" applyFont="1" applyFill="1" applyBorder="1"/>
    <xf numFmtId="0" fontId="44" fillId="17" borderId="0" xfId="22" applyFont="1" applyFill="1" applyBorder="1"/>
    <xf numFmtId="0" fontId="42" fillId="17" borderId="0" xfId="22" applyFont="1" applyFill="1" applyBorder="1" applyAlignment="1">
      <alignment vertical="center" wrapText="1"/>
    </xf>
    <xf numFmtId="0" fontId="44" fillId="17" borderId="0" xfId="22" applyFont="1" applyFill="1" applyBorder="1" applyAlignment="1">
      <alignment vertical="center" wrapText="1"/>
    </xf>
    <xf numFmtId="0" fontId="3" fillId="18" borderId="0" xfId="21" applyFill="1"/>
    <xf numFmtId="0" fontId="2" fillId="18" borderId="0" xfId="21" applyFont="1" applyFill="1"/>
    <xf numFmtId="0" fontId="22" fillId="17" borderId="0" xfId="21" applyNumberFormat="1" applyFont="1" applyFill="1" applyBorder="1" applyAlignment="1" applyProtection="1">
      <alignment horizontal="center" vertical="center" wrapText="1"/>
    </xf>
    <xf numFmtId="0" fontId="22" fillId="17" borderId="0" xfId="21" applyNumberFormat="1" applyFont="1" applyFill="1" applyBorder="1" applyAlignment="1" applyProtection="1"/>
    <xf numFmtId="14" fontId="22" fillId="17" borderId="0" xfId="21" applyNumberFormat="1" applyFont="1" applyFill="1" applyBorder="1" applyAlignment="1" applyProtection="1"/>
    <xf numFmtId="0" fontId="28" fillId="17" borderId="14" xfId="21" applyNumberFormat="1" applyFont="1" applyFill="1" applyBorder="1" applyAlignment="1" applyProtection="1">
      <alignment vertical="center" wrapText="1"/>
      <protection hidden="1"/>
    </xf>
    <xf numFmtId="0" fontId="28" fillId="17" borderId="0" xfId="21" applyNumberFormat="1" applyFont="1" applyFill="1" applyBorder="1" applyAlignment="1" applyProtection="1">
      <alignment horizontal="center"/>
      <protection hidden="1"/>
    </xf>
    <xf numFmtId="0" fontId="21" fillId="17" borderId="0" xfId="21" applyNumberFormat="1" applyFont="1" applyFill="1" applyBorder="1" applyAlignment="1" applyProtection="1">
      <alignment horizontal="left"/>
    </xf>
    <xf numFmtId="0" fontId="12" fillId="17" borderId="0" xfId="0" applyNumberFormat="1" applyFont="1" applyFill="1" applyBorder="1" applyAlignment="1" applyProtection="1">
      <alignment horizontal="left"/>
    </xf>
    <xf numFmtId="0" fontId="5" fillId="17" borderId="0" xfId="0" applyFont="1" applyFill="1" applyBorder="1" applyAlignment="1">
      <alignment horizontal="centerContinuous" vertical="top"/>
    </xf>
    <xf numFmtId="0" fontId="0" fillId="17" borderId="5" xfId="0" applyFill="1" applyBorder="1"/>
    <xf numFmtId="0" fontId="0" fillId="17" borderId="0" xfId="0" applyFill="1" applyBorder="1"/>
    <xf numFmtId="0" fontId="9" fillId="17" borderId="0" xfId="0" applyFont="1" applyFill="1" applyBorder="1" applyAlignment="1">
      <alignment horizontal="centerContinuous" vertical="top"/>
    </xf>
    <xf numFmtId="14" fontId="22" fillId="17" borderId="0" xfId="21" applyNumberFormat="1" applyFont="1" applyFill="1" applyBorder="1" applyAlignment="1" applyProtection="1">
      <alignment vertical="center" wrapText="1"/>
      <protection hidden="1"/>
    </xf>
    <xf numFmtId="0" fontId="13" fillId="17" borderId="0" xfId="0" applyNumberFormat="1" applyFont="1" applyFill="1" applyBorder="1" applyAlignment="1" applyProtection="1">
      <alignment horizontal="center" vertical="center" wrapText="1"/>
    </xf>
    <xf numFmtId="0" fontId="14" fillId="17" borderId="0" xfId="0" applyFont="1" applyFill="1" applyBorder="1" applyAlignment="1">
      <alignment horizontal="centerContinuous" vertical="top"/>
    </xf>
    <xf numFmtId="0" fontId="21" fillId="17" borderId="5" xfId="21" applyNumberFormat="1" applyFont="1" applyFill="1" applyBorder="1" applyAlignment="1" applyProtection="1">
      <alignment horizontal="right"/>
    </xf>
    <xf numFmtId="0" fontId="21" fillId="17" borderId="0" xfId="21" applyNumberFormat="1" applyFont="1" applyFill="1" applyBorder="1" applyAlignment="1" applyProtection="1">
      <alignment horizontal="right"/>
    </xf>
    <xf numFmtId="0" fontId="28" fillId="17" borderId="0" xfId="21" applyNumberFormat="1" applyFont="1" applyFill="1" applyBorder="1" applyAlignment="1" applyProtection="1">
      <alignment vertical="center" wrapText="1"/>
      <protection hidden="1"/>
    </xf>
    <xf numFmtId="0" fontId="22" fillId="17" borderId="5" xfId="21" applyNumberFormat="1" applyFont="1" applyFill="1" applyBorder="1" applyAlignment="1" applyProtection="1"/>
    <xf numFmtId="0" fontId="24" fillId="17" borderId="0" xfId="21" applyNumberFormat="1" applyFont="1" applyFill="1" applyBorder="1" applyAlignment="1" applyProtection="1">
      <alignment horizontal="right"/>
    </xf>
    <xf numFmtId="0" fontId="28" fillId="17" borderId="0" xfId="21" applyNumberFormat="1" applyFont="1" applyFill="1" applyBorder="1" applyAlignment="1" applyProtection="1"/>
    <xf numFmtId="0" fontId="25" fillId="17" borderId="0" xfId="21" applyNumberFormat="1" applyFont="1" applyFill="1" applyBorder="1" applyAlignment="1" applyProtection="1"/>
    <xf numFmtId="0" fontId="22" fillId="17" borderId="0" xfId="21" applyNumberFormat="1" applyFont="1" applyFill="1" applyBorder="1" applyAlignment="1" applyProtection="1">
      <alignment horizontal="center"/>
    </xf>
    <xf numFmtId="0" fontId="21" fillId="17" borderId="0" xfId="21" applyNumberFormat="1" applyFont="1" applyFill="1" applyBorder="1" applyAlignment="1" applyProtection="1"/>
    <xf numFmtId="0" fontId="21" fillId="17" borderId="7" xfId="21" applyNumberFormat="1" applyFont="1" applyFill="1" applyBorder="1" applyAlignment="1" applyProtection="1">
      <alignment horizontal="center"/>
    </xf>
    <xf numFmtId="0" fontId="7" fillId="17" borderId="0" xfId="21" applyNumberFormat="1" applyFont="1" applyFill="1" applyBorder="1" applyAlignment="1" applyProtection="1"/>
    <xf numFmtId="0" fontId="21" fillId="17" borderId="1" xfId="21" applyNumberFormat="1" applyFont="1" applyFill="1" applyBorder="1" applyAlignment="1" applyProtection="1">
      <alignment horizontal="center"/>
    </xf>
    <xf numFmtId="9" fontId="22" fillId="17" borderId="1" xfId="21" applyNumberFormat="1" applyFont="1" applyFill="1" applyBorder="1" applyAlignment="1" applyProtection="1">
      <alignment horizontal="center"/>
      <protection hidden="1"/>
    </xf>
    <xf numFmtId="0" fontId="14" fillId="17" borderId="5" xfId="0" applyFont="1" applyFill="1" applyBorder="1"/>
    <xf numFmtId="0" fontId="14" fillId="17" borderId="0" xfId="0" applyFont="1" applyFill="1" applyBorder="1"/>
    <xf numFmtId="0" fontId="7" fillId="17" borderId="0" xfId="0" applyFont="1" applyFill="1" applyBorder="1"/>
    <xf numFmtId="0" fontId="22" fillId="17" borderId="0" xfId="0" applyFont="1" applyFill="1" applyBorder="1"/>
    <xf numFmtId="0" fontId="30" fillId="17" borderId="0" xfId="21" applyNumberFormat="1" applyFont="1" applyFill="1" applyBorder="1" applyAlignment="1" applyProtection="1"/>
    <xf numFmtId="172" fontId="22" fillId="17" borderId="1" xfId="21" applyNumberFormat="1" applyFont="1" applyFill="1" applyBorder="1" applyAlignment="1" applyProtection="1">
      <alignment horizontal="center"/>
      <protection hidden="1"/>
    </xf>
    <xf numFmtId="0" fontId="21" fillId="17" borderId="0" xfId="0" applyFont="1" applyFill="1" applyBorder="1" applyAlignment="1">
      <alignment horizontal="right"/>
    </xf>
    <xf numFmtId="0" fontId="0" fillId="17" borderId="17" xfId="0" applyFill="1" applyBorder="1"/>
    <xf numFmtId="0" fontId="21" fillId="17" borderId="19"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21" fillId="17" borderId="28" xfId="0" applyFont="1" applyFill="1" applyBorder="1" applyAlignment="1">
      <alignment horizontal="center" vertical="center"/>
    </xf>
    <xf numFmtId="0" fontId="21" fillId="17" borderId="7" xfId="0" applyFont="1" applyFill="1" applyBorder="1" applyAlignment="1">
      <alignment horizontal="center" vertical="center"/>
    </xf>
    <xf numFmtId="2" fontId="21" fillId="17" borderId="19" xfId="0" applyNumberFormat="1" applyFont="1" applyFill="1" applyBorder="1" applyAlignment="1" applyProtection="1">
      <alignment horizontal="center" vertical="center"/>
    </xf>
    <xf numFmtId="2" fontId="21" fillId="17" borderId="1" xfId="0" applyNumberFormat="1" applyFont="1" applyFill="1" applyBorder="1" applyAlignment="1" applyProtection="1">
      <alignment horizontal="center" vertical="center"/>
    </xf>
    <xf numFmtId="0" fontId="7" fillId="18" borderId="0" xfId="0" applyFont="1" applyFill="1" applyProtection="1">
      <protection locked="0" hidden="1"/>
    </xf>
    <xf numFmtId="0" fontId="22" fillId="2" borderId="1" xfId="25" applyFont="1" applyFill="1" applyBorder="1" applyAlignment="1" applyProtection="1">
      <alignment horizontal="center"/>
      <protection locked="0"/>
    </xf>
    <xf numFmtId="0" fontId="9" fillId="0" borderId="42" xfId="22" applyFont="1" applyBorder="1"/>
    <xf numFmtId="0" fontId="9" fillId="17" borderId="43" xfId="22" applyFont="1" applyFill="1" applyBorder="1"/>
    <xf numFmtId="0" fontId="9" fillId="17" borderId="42" xfId="22" applyFont="1" applyFill="1" applyBorder="1"/>
    <xf numFmtId="0" fontId="9" fillId="17" borderId="44" xfId="22" applyFont="1" applyFill="1" applyBorder="1"/>
    <xf numFmtId="0" fontId="9" fillId="0" borderId="45" xfId="22" applyFont="1" applyBorder="1"/>
    <xf numFmtId="0" fontId="9" fillId="17" borderId="45" xfId="22" applyFont="1" applyFill="1" applyBorder="1"/>
    <xf numFmtId="0" fontId="9" fillId="17" borderId="43" xfId="22" applyFont="1" applyFill="1" applyBorder="1" applyAlignment="1">
      <alignment vertical="center" wrapText="1"/>
    </xf>
    <xf numFmtId="0" fontId="44" fillId="17" borderId="43" xfId="22" applyFont="1" applyFill="1" applyBorder="1" applyAlignment="1">
      <alignment vertical="center" wrapText="1"/>
    </xf>
    <xf numFmtId="0" fontId="9" fillId="17" borderId="43" xfId="22" applyFont="1" applyFill="1" applyBorder="1" applyAlignment="1"/>
    <xf numFmtId="0" fontId="22" fillId="17" borderId="14" xfId="21" applyNumberFormat="1" applyFont="1" applyFill="1" applyBorder="1" applyAlignment="1" applyProtection="1"/>
    <xf numFmtId="0" fontId="22" fillId="17" borderId="0" xfId="21" applyNumberFormat="1" applyFont="1" applyFill="1" applyBorder="1" applyAlignment="1" applyProtection="1"/>
    <xf numFmtId="0" fontId="51" fillId="18" borderId="0" xfId="26" applyNumberFormat="1" applyFont="1" applyFill="1" applyProtection="1"/>
    <xf numFmtId="173" fontId="22" fillId="0" borderId="0" xfId="26" applyFont="1" applyFill="1" applyBorder="1" applyAlignment="1" applyProtection="1">
      <alignment horizontal="left"/>
    </xf>
    <xf numFmtId="173" fontId="50" fillId="0" borderId="0" xfId="26" applyProtection="1"/>
    <xf numFmtId="173" fontId="13" fillId="0" borderId="6" xfId="26" applyFont="1" applyFill="1" applyBorder="1" applyAlignment="1" applyProtection="1"/>
    <xf numFmtId="173" fontId="50" fillId="0" borderId="6" xfId="26" applyFill="1" applyBorder="1" applyProtection="1"/>
    <xf numFmtId="173" fontId="52" fillId="0" borderId="6" xfId="26" applyFont="1" applyFill="1" applyBorder="1" applyAlignment="1" applyProtection="1">
      <alignment horizontal="right" vertical="top" wrapText="1"/>
    </xf>
    <xf numFmtId="173" fontId="52" fillId="0" borderId="0" xfId="26" applyFont="1" applyFill="1" applyBorder="1" applyAlignment="1" applyProtection="1">
      <alignment horizontal="right" vertical="top" wrapText="1"/>
    </xf>
    <xf numFmtId="14" fontId="21" fillId="0" borderId="0" xfId="27" applyFont="1" applyFill="1" applyBorder="1" applyAlignment="1" applyProtection="1">
      <alignment horizontal="right" vertical="center" wrapText="1"/>
    </xf>
    <xf numFmtId="173" fontId="7" fillId="0" borderId="0" xfId="28" applyFill="1" applyBorder="1" applyProtection="1"/>
    <xf numFmtId="173" fontId="22" fillId="0" borderId="0" xfId="26" applyFont="1" applyFill="1" applyBorder="1" applyAlignment="1" applyProtection="1"/>
    <xf numFmtId="173" fontId="7" fillId="0" borderId="0" xfId="28" applyFill="1" applyProtection="1"/>
    <xf numFmtId="173" fontId="22" fillId="0" borderId="0" xfId="26" applyFont="1" applyFill="1" applyBorder="1" applyAlignment="1" applyProtection="1">
      <alignment vertical="center"/>
    </xf>
    <xf numFmtId="174" fontId="7" fillId="0" borderId="0" xfId="28" applyNumberFormat="1" applyFont="1" applyFill="1" applyBorder="1" applyAlignment="1" applyProtection="1">
      <alignment horizontal="center" vertical="center"/>
    </xf>
    <xf numFmtId="173" fontId="7" fillId="0" borderId="0" xfId="28" applyFill="1" applyBorder="1" applyAlignment="1" applyProtection="1">
      <alignment horizontal="center" vertical="center"/>
    </xf>
    <xf numFmtId="14" fontId="21" fillId="0" borderId="0" xfId="27" applyFont="1" applyFill="1" applyBorder="1" applyAlignment="1" applyProtection="1">
      <alignment horizontal="left" vertical="center"/>
    </xf>
    <xf numFmtId="14" fontId="22" fillId="0" borderId="0" xfId="27" applyFont="1" applyFill="1" applyBorder="1" applyAlignment="1" applyProtection="1">
      <alignment horizontal="left" vertical="center"/>
    </xf>
    <xf numFmtId="173" fontId="13" fillId="0" borderId="0" xfId="28" quotePrefix="1" applyFont="1" applyFill="1" applyBorder="1" applyAlignment="1" applyProtection="1">
      <alignment horizontal="center"/>
    </xf>
    <xf numFmtId="14" fontId="21" fillId="0" borderId="0" xfId="27" applyFont="1" applyFill="1" applyBorder="1" applyAlignment="1" applyProtection="1">
      <alignment horizontal="center" vertical="center" wrapText="1"/>
    </xf>
    <xf numFmtId="173" fontId="7" fillId="0" borderId="0" xfId="28" applyFill="1" applyBorder="1" applyAlignment="1" applyProtection="1">
      <alignment vertical="center"/>
    </xf>
    <xf numFmtId="173" fontId="56" fillId="0" borderId="1" xfId="28" applyFont="1" applyFill="1" applyBorder="1" applyAlignment="1" applyProtection="1">
      <alignment horizontal="center" vertical="center" wrapText="1"/>
    </xf>
    <xf numFmtId="173" fontId="56" fillId="0" borderId="2" xfId="28" applyFont="1" applyFill="1" applyBorder="1" applyAlignment="1" applyProtection="1">
      <alignment horizontal="center" vertical="center" wrapText="1"/>
    </xf>
    <xf numFmtId="173" fontId="50" fillId="0" borderId="0" xfId="26" applyFill="1" applyProtection="1"/>
    <xf numFmtId="173" fontId="37" fillId="0" borderId="54" xfId="28" applyNumberFormat="1" applyFont="1" applyFill="1" applyBorder="1" applyAlignment="1" applyProtection="1">
      <alignment horizontal="center"/>
    </xf>
    <xf numFmtId="173" fontId="37" fillId="0" borderId="5" xfId="28" applyNumberFormat="1" applyFont="1" applyFill="1" applyBorder="1" applyAlignment="1" applyProtection="1">
      <alignment horizontal="center"/>
    </xf>
    <xf numFmtId="173" fontId="37" fillId="0" borderId="15" xfId="28" applyNumberFormat="1" applyFont="1" applyFill="1" applyBorder="1" applyAlignment="1" applyProtection="1">
      <alignment horizontal="center"/>
    </xf>
    <xf numFmtId="171" fontId="22" fillId="0" borderId="0" xfId="21" applyNumberFormat="1" applyFont="1" applyFill="1" applyBorder="1" applyAlignment="1" applyProtection="1">
      <alignment horizontal="center"/>
      <protection hidden="1"/>
    </xf>
    <xf numFmtId="2" fontId="22" fillId="0" borderId="0" xfId="21" applyNumberFormat="1" applyFont="1" applyFill="1" applyBorder="1" applyAlignment="1" applyProtection="1">
      <alignment horizontal="center"/>
      <protection hidden="1"/>
    </xf>
    <xf numFmtId="173" fontId="79" fillId="17" borderId="0" xfId="28" applyFont="1" applyFill="1" applyBorder="1" applyAlignment="1" applyProtection="1">
      <alignment horizontal="center" vertical="center" wrapText="1"/>
    </xf>
    <xf numFmtId="173" fontId="7" fillId="0" borderId="0" xfId="28" applyFont="1" applyFill="1" applyBorder="1" applyProtection="1"/>
    <xf numFmtId="0" fontId="22" fillId="17" borderId="0" xfId="21" applyNumberFormat="1" applyFont="1" applyFill="1" applyBorder="1" applyAlignment="1" applyProtection="1">
      <alignment horizontal="center"/>
    </xf>
    <xf numFmtId="0" fontId="22" fillId="17" borderId="0" xfId="21" quotePrefix="1" applyNumberFormat="1" applyFont="1" applyFill="1" applyBorder="1" applyAlignment="1" applyProtection="1"/>
    <xf numFmtId="0" fontId="7" fillId="0" borderId="0" xfId="0" applyFont="1" applyFill="1" applyAlignment="1" applyProtection="1">
      <alignment wrapText="1"/>
      <protection locked="0" hidden="1"/>
    </xf>
    <xf numFmtId="0" fontId="21" fillId="17" borderId="2" xfId="0" applyFont="1" applyFill="1" applyBorder="1" applyAlignment="1">
      <alignment horizontal="center" vertical="center" wrapText="1"/>
    </xf>
    <xf numFmtId="0" fontId="21" fillId="17" borderId="7" xfId="0" applyFont="1" applyFill="1" applyBorder="1" applyAlignment="1">
      <alignment horizontal="center" vertical="center" wrapText="1"/>
    </xf>
    <xf numFmtId="0" fontId="21" fillId="17" borderId="1" xfId="0" applyFont="1" applyFill="1" applyBorder="1" applyAlignment="1">
      <alignment horizontal="center" vertical="center"/>
    </xf>
    <xf numFmtId="0" fontId="6" fillId="0" borderId="39" xfId="0" applyFont="1" applyFill="1" applyBorder="1" applyAlignment="1" applyProtection="1">
      <alignment horizontal="centerContinuous"/>
      <protection hidden="1"/>
    </xf>
    <xf numFmtId="0" fontId="8" fillId="17" borderId="42" xfId="0" applyFont="1" applyFill="1" applyBorder="1" applyAlignment="1">
      <alignment horizontal="centerContinuous" vertical="top"/>
    </xf>
    <xf numFmtId="3" fontId="5" fillId="17" borderId="0" xfId="0" applyNumberFormat="1" applyFont="1" applyFill="1" applyBorder="1" applyAlignment="1">
      <alignment horizontal="centerContinuous" vertical="top"/>
    </xf>
    <xf numFmtId="0" fontId="10" fillId="0" borderId="42" xfId="0" applyFont="1" applyBorder="1" applyAlignment="1">
      <alignment horizontal="centerContinuous" vertical="top"/>
    </xf>
    <xf numFmtId="3" fontId="9" fillId="0" borderId="0" xfId="0" applyNumberFormat="1" applyFont="1" applyBorder="1" applyAlignment="1">
      <alignment horizontal="centerContinuous" vertical="top"/>
    </xf>
    <xf numFmtId="0" fontId="9" fillId="0" borderId="43" xfId="0" applyFont="1" applyBorder="1" applyAlignment="1">
      <alignment horizontal="centerContinuous" vertical="top"/>
    </xf>
    <xf numFmtId="0" fontId="13" fillId="17" borderId="42" xfId="0" applyNumberFormat="1" applyFont="1" applyFill="1" applyBorder="1" applyAlignment="1" applyProtection="1">
      <alignment horizontal="center" vertical="center" wrapText="1"/>
    </xf>
    <xf numFmtId="0" fontId="6" fillId="0" borderId="40" xfId="0" applyFont="1" applyFill="1" applyBorder="1" applyAlignment="1" applyProtection="1">
      <alignment horizontal="centerContinuous"/>
      <protection hidden="1"/>
    </xf>
    <xf numFmtId="0" fontId="6" fillId="0" borderId="41" xfId="0" applyFont="1" applyFill="1" applyBorder="1" applyAlignment="1" applyProtection="1">
      <alignment horizontal="centerContinuous"/>
      <protection hidden="1"/>
    </xf>
    <xf numFmtId="0" fontId="5" fillId="0" borderId="43" xfId="0" applyFont="1" applyBorder="1" applyAlignment="1">
      <alignment horizontal="centerContinuous" vertical="top"/>
    </xf>
    <xf numFmtId="0" fontId="9" fillId="17" borderId="42" xfId="0" applyFont="1" applyFill="1" applyBorder="1" applyAlignment="1">
      <alignment horizontal="centerContinuous" vertical="top"/>
    </xf>
    <xf numFmtId="0" fontId="9" fillId="0" borderId="42" xfId="0" applyFont="1" applyBorder="1" applyAlignment="1">
      <alignment horizontal="centerContinuous" vertical="top"/>
    </xf>
    <xf numFmtId="3" fontId="14" fillId="17" borderId="0" xfId="0" applyNumberFormat="1" applyFont="1" applyFill="1" applyBorder="1" applyAlignment="1">
      <alignment horizontal="centerContinuous"/>
    </xf>
    <xf numFmtId="0" fontId="14" fillId="0" borderId="43" xfId="0" applyFont="1" applyBorder="1" applyAlignment="1">
      <alignment horizontal="centerContinuous" vertical="top"/>
    </xf>
    <xf numFmtId="0" fontId="9" fillId="17" borderId="0" xfId="0" applyFont="1" applyFill="1" applyBorder="1"/>
    <xf numFmtId="0" fontId="9" fillId="0" borderId="0" xfId="0" applyFont="1" applyBorder="1"/>
    <xf numFmtId="0" fontId="9" fillId="0" borderId="43" xfId="0" applyFont="1" applyBorder="1"/>
    <xf numFmtId="0" fontId="21" fillId="7" borderId="26" xfId="0" applyFont="1" applyFill="1" applyBorder="1" applyAlignment="1">
      <alignment horizontal="left"/>
    </xf>
    <xf numFmtId="0" fontId="22" fillId="17" borderId="42" xfId="0" applyFont="1" applyFill="1" applyBorder="1"/>
    <xf numFmtId="0" fontId="0" fillId="5" borderId="43" xfId="0" applyFill="1" applyBorder="1"/>
    <xf numFmtId="0" fontId="7" fillId="17" borderId="42" xfId="0" applyNumberFormat="1" applyFont="1" applyFill="1" applyBorder="1" applyAlignment="1" applyProtection="1">
      <alignment horizontal="left"/>
    </xf>
    <xf numFmtId="173" fontId="80" fillId="17" borderId="5" xfId="28" applyFont="1" applyFill="1" applyBorder="1" applyAlignment="1" applyProtection="1">
      <alignment horizontal="center" vertical="center" wrapText="1"/>
    </xf>
    <xf numFmtId="3" fontId="9" fillId="17" borderId="0" xfId="0" applyNumberFormat="1" applyFont="1" applyFill="1" applyBorder="1" applyAlignment="1">
      <alignment horizontal="centerContinuous" vertical="top"/>
    </xf>
    <xf numFmtId="0" fontId="34" fillId="0" borderId="42" xfId="0" applyFont="1" applyBorder="1" applyAlignment="1">
      <alignment horizontal="centerContinuous"/>
    </xf>
    <xf numFmtId="0" fontId="14" fillId="17" borderId="0" xfId="0" applyFont="1" applyFill="1" applyBorder="1" applyAlignment="1">
      <alignment horizontal="centerContinuous"/>
    </xf>
    <xf numFmtId="0" fontId="12" fillId="9" borderId="43" xfId="0" applyNumberFormat="1" applyFont="1" applyFill="1" applyBorder="1" applyAlignment="1" applyProtection="1"/>
    <xf numFmtId="0" fontId="9" fillId="17" borderId="42" xfId="0" applyFont="1" applyFill="1" applyBorder="1"/>
    <xf numFmtId="0" fontId="9" fillId="0" borderId="43" xfId="0" applyFont="1" applyBorder="1" applyAlignment="1">
      <alignment vertical="top"/>
    </xf>
    <xf numFmtId="0" fontId="21" fillId="7" borderId="20" xfId="0" applyFont="1" applyFill="1" applyBorder="1" applyAlignment="1">
      <alignment horizontal="left"/>
    </xf>
    <xf numFmtId="0" fontId="0" fillId="5" borderId="58" xfId="0" applyFill="1" applyBorder="1"/>
    <xf numFmtId="0" fontId="7" fillId="5" borderId="1" xfId="168" applyFill="1" applyBorder="1" applyAlignment="1">
      <alignment horizontal="center"/>
    </xf>
    <xf numFmtId="0" fontId="14" fillId="5" borderId="1" xfId="168" applyFont="1" applyFill="1" applyBorder="1"/>
    <xf numFmtId="40" fontId="79" fillId="17" borderId="5" xfId="29" applyNumberFormat="1" applyFont="1" applyFill="1" applyBorder="1" applyAlignment="1" applyProtection="1">
      <alignment horizontal="center"/>
    </xf>
    <xf numFmtId="0" fontId="21" fillId="17" borderId="5" xfId="21" applyNumberFormat="1" applyFont="1" applyFill="1" applyBorder="1" applyAlignment="1" applyProtection="1">
      <alignment horizontal="right"/>
    </xf>
    <xf numFmtId="0" fontId="21" fillId="17" borderId="0" xfId="21" applyNumberFormat="1" applyFont="1" applyFill="1" applyBorder="1" applyAlignment="1" applyProtection="1">
      <alignment horizontal="right"/>
    </xf>
    <xf numFmtId="0" fontId="22" fillId="17" borderId="5" xfId="21" applyNumberFormat="1" applyFont="1" applyFill="1" applyBorder="1" applyAlignment="1" applyProtection="1"/>
    <xf numFmtId="0" fontId="22" fillId="17" borderId="0" xfId="21" applyNumberFormat="1" applyFont="1" applyFill="1" applyBorder="1" applyAlignment="1" applyProtection="1"/>
    <xf numFmtId="0" fontId="22" fillId="17" borderId="0" xfId="21" applyNumberFormat="1" applyFont="1" applyFill="1" applyBorder="1" applyAlignment="1" applyProtection="1">
      <alignment horizontal="center"/>
    </xf>
    <xf numFmtId="171" fontId="22" fillId="17" borderId="0" xfId="21" applyNumberFormat="1" applyFont="1" applyFill="1" applyBorder="1" applyAlignment="1" applyProtection="1">
      <alignment horizontal="center"/>
      <protection hidden="1"/>
    </xf>
    <xf numFmtId="172" fontId="22" fillId="17" borderId="0" xfId="21" applyNumberFormat="1" applyFont="1" applyFill="1" applyBorder="1" applyAlignment="1" applyProtection="1">
      <alignment horizontal="center"/>
      <protection hidden="1"/>
    </xf>
    <xf numFmtId="14" fontId="10" fillId="30" borderId="0" xfId="0" applyNumberFormat="1" applyFont="1" applyFill="1" applyBorder="1" applyAlignment="1" applyProtection="1">
      <protection locked="0"/>
    </xf>
    <xf numFmtId="0" fontId="42" fillId="2" borderId="0" xfId="22" applyFont="1" applyFill="1" applyBorder="1"/>
    <xf numFmtId="0" fontId="42" fillId="0" borderId="59" xfId="22" applyFont="1" applyFill="1" applyBorder="1"/>
    <xf numFmtId="0" fontId="9" fillId="17" borderId="46" xfId="22" applyFont="1" applyFill="1" applyBorder="1"/>
    <xf numFmtId="0" fontId="9" fillId="17" borderId="48" xfId="22" applyFont="1" applyFill="1" applyBorder="1"/>
    <xf numFmtId="1" fontId="7" fillId="30" borderId="1" xfId="0" applyNumberFormat="1" applyFont="1" applyFill="1" applyBorder="1" applyAlignment="1" applyProtection="1">
      <alignment horizontal="center"/>
      <protection locked="0"/>
    </xf>
    <xf numFmtId="0" fontId="0" fillId="5" borderId="55" xfId="0" applyFill="1" applyBorder="1"/>
    <xf numFmtId="0" fontId="0" fillId="5" borderId="56" xfId="0" applyFill="1" applyBorder="1"/>
    <xf numFmtId="0" fontId="0" fillId="5" borderId="14" xfId="0" applyFill="1" applyBorder="1"/>
    <xf numFmtId="0" fontId="14" fillId="5" borderId="14" xfId="0" applyFont="1" applyFill="1" applyBorder="1"/>
    <xf numFmtId="0" fontId="22" fillId="5" borderId="14" xfId="0" applyFont="1" applyFill="1" applyBorder="1"/>
    <xf numFmtId="0" fontId="7" fillId="5" borderId="14" xfId="0" applyFont="1" applyFill="1" applyBorder="1"/>
    <xf numFmtId="0" fontId="0" fillId="17" borderId="14" xfId="0" applyFill="1" applyBorder="1"/>
    <xf numFmtId="0" fontId="0" fillId="17" borderId="15" xfId="0" applyFill="1" applyBorder="1"/>
    <xf numFmtId="0" fontId="0" fillId="17" borderId="6" xfId="0" applyFill="1" applyBorder="1"/>
    <xf numFmtId="0" fontId="0" fillId="17" borderId="16" xfId="0" applyFill="1" applyBorder="1"/>
    <xf numFmtId="173" fontId="13" fillId="11" borderId="3" xfId="28" quotePrefix="1" applyFont="1" applyFill="1" applyBorder="1" applyAlignment="1" applyProtection="1"/>
    <xf numFmtId="173" fontId="13" fillId="11" borderId="2" xfId="28" quotePrefix="1" applyFont="1" applyFill="1" applyBorder="1" applyAlignment="1" applyProtection="1"/>
    <xf numFmtId="173" fontId="13" fillId="11" borderId="4" xfId="28" quotePrefix="1" applyFont="1" applyFill="1" applyBorder="1" applyAlignment="1" applyProtection="1"/>
    <xf numFmtId="40" fontId="7" fillId="30" borderId="38" xfId="29" applyNumberFormat="1" applyFont="1" applyFill="1" applyBorder="1" applyAlignment="1" applyProtection="1">
      <alignment horizontal="center"/>
      <protection locked="0"/>
    </xf>
    <xf numFmtId="40" fontId="0" fillId="30" borderId="38" xfId="29" applyNumberFormat="1" applyFont="1" applyFill="1" applyBorder="1" applyAlignment="1" applyProtection="1">
      <alignment horizontal="center"/>
      <protection locked="0"/>
    </xf>
    <xf numFmtId="40" fontId="0" fillId="30" borderId="14" xfId="29" applyNumberFormat="1" applyFont="1" applyFill="1" applyBorder="1" applyAlignment="1" applyProtection="1">
      <alignment horizontal="center"/>
      <protection locked="0"/>
    </xf>
    <xf numFmtId="40" fontId="7" fillId="17" borderId="38" xfId="29" applyNumberFormat="1" applyFont="1" applyFill="1" applyBorder="1" applyAlignment="1" applyProtection="1">
      <alignment horizontal="center"/>
      <protection hidden="1"/>
    </xf>
    <xf numFmtId="40" fontId="7" fillId="17" borderId="7" xfId="29" applyNumberFormat="1" applyFont="1" applyFill="1" applyBorder="1" applyAlignment="1" applyProtection="1">
      <alignment horizontal="center"/>
      <protection hidden="1"/>
    </xf>
    <xf numFmtId="1" fontId="37" fillId="0" borderId="54" xfId="28" applyNumberFormat="1" applyFont="1" applyFill="1" applyBorder="1" applyAlignment="1" applyProtection="1">
      <alignment horizontal="center"/>
      <protection hidden="1"/>
    </xf>
    <xf numFmtId="1" fontId="37" fillId="0" borderId="5" xfId="28" applyNumberFormat="1" applyFont="1" applyFill="1" applyBorder="1" applyAlignment="1" applyProtection="1">
      <alignment horizontal="center"/>
      <protection hidden="1"/>
    </xf>
    <xf numFmtId="1" fontId="37" fillId="0" borderId="38" xfId="28" applyNumberFormat="1" applyFont="1" applyFill="1" applyBorder="1" applyAlignment="1" applyProtection="1">
      <alignment horizontal="center"/>
      <protection hidden="1"/>
    </xf>
    <xf numFmtId="173" fontId="7" fillId="18" borderId="0" xfId="28" applyFill="1" applyProtection="1"/>
    <xf numFmtId="173" fontId="7" fillId="18" borderId="0" xfId="28" applyFill="1" applyBorder="1" applyProtection="1"/>
    <xf numFmtId="173" fontId="50" fillId="18" borderId="0" xfId="26" applyFill="1" applyProtection="1"/>
    <xf numFmtId="173" fontId="50" fillId="17" borderId="54" xfId="26" applyFill="1" applyBorder="1" applyProtection="1"/>
    <xf numFmtId="173" fontId="50" fillId="17" borderId="55" xfId="26" applyFill="1" applyBorder="1" applyProtection="1"/>
    <xf numFmtId="173" fontId="50" fillId="0" borderId="5" xfId="26" applyFill="1" applyBorder="1" applyProtection="1"/>
    <xf numFmtId="173" fontId="52" fillId="0" borderId="14" xfId="26" applyFont="1" applyFill="1" applyBorder="1" applyAlignment="1" applyProtection="1">
      <alignment horizontal="right" vertical="top" wrapText="1"/>
    </xf>
    <xf numFmtId="14" fontId="21" fillId="0" borderId="5" xfId="27" applyFont="1" applyFill="1" applyBorder="1" applyAlignment="1" applyProtection="1">
      <alignment horizontal="right" vertical="center" wrapText="1"/>
    </xf>
    <xf numFmtId="173" fontId="7" fillId="0" borderId="14" xfId="28" applyFill="1" applyBorder="1" applyProtection="1"/>
    <xf numFmtId="173" fontId="7" fillId="0" borderId="5" xfId="28" applyFill="1" applyBorder="1" applyAlignment="1" applyProtection="1">
      <alignment horizontal="right"/>
    </xf>
    <xf numFmtId="14" fontId="55" fillId="0" borderId="5" xfId="27" applyFont="1" applyFill="1" applyBorder="1" applyAlignment="1" applyProtection="1">
      <alignment horizontal="right" vertical="center" wrapText="1"/>
      <protection hidden="1"/>
    </xf>
    <xf numFmtId="173" fontId="7" fillId="0" borderId="5" xfId="28" applyFill="1" applyBorder="1" applyProtection="1"/>
    <xf numFmtId="14" fontId="13" fillId="0" borderId="5" xfId="27" applyFont="1" applyFill="1" applyBorder="1" applyAlignment="1" applyProtection="1">
      <alignment horizontal="center" vertical="center" wrapText="1"/>
    </xf>
    <xf numFmtId="14" fontId="21" fillId="0" borderId="14" xfId="27" applyFont="1" applyFill="1" applyBorder="1" applyAlignment="1" applyProtection="1">
      <alignment horizontal="center" vertical="center" wrapText="1"/>
    </xf>
    <xf numFmtId="173" fontId="13" fillId="0" borderId="14" xfId="28" applyFont="1" applyFill="1" applyBorder="1" applyAlignment="1" applyProtection="1">
      <alignment horizontal="center"/>
    </xf>
    <xf numFmtId="173" fontId="56" fillId="0" borderId="54" xfId="28" applyFont="1" applyFill="1" applyBorder="1" applyAlignment="1" applyProtection="1">
      <alignment horizontal="center" vertical="center" wrapText="1"/>
    </xf>
    <xf numFmtId="40" fontId="7" fillId="17" borderId="54" xfId="29" applyNumberFormat="1" applyFont="1" applyFill="1" applyBorder="1" applyAlignment="1" applyProtection="1">
      <alignment horizontal="center"/>
      <protection hidden="1"/>
    </xf>
    <xf numFmtId="173" fontId="7" fillId="0" borderId="15" xfId="28" applyFill="1" applyBorder="1" applyProtection="1"/>
    <xf numFmtId="173" fontId="7" fillId="0" borderId="6" xfId="28" applyFill="1" applyBorder="1" applyProtection="1"/>
    <xf numFmtId="173" fontId="7" fillId="0" borderId="16" xfId="28" applyFill="1" applyBorder="1" applyProtection="1"/>
    <xf numFmtId="2" fontId="10" fillId="30" borderId="1" xfId="0" applyNumberFormat="1" applyFont="1" applyFill="1" applyBorder="1" applyAlignment="1" applyProtection="1">
      <alignment horizontal="center"/>
      <protection locked="0"/>
    </xf>
    <xf numFmtId="2" fontId="21" fillId="30" borderId="1" xfId="0" applyNumberFormat="1" applyFont="1" applyFill="1" applyBorder="1" applyAlignment="1" applyProtection="1">
      <alignment horizontal="center" vertical="center"/>
      <protection locked="0"/>
    </xf>
    <xf numFmtId="2" fontId="21" fillId="30" borderId="27" xfId="0" applyNumberFormat="1" applyFont="1" applyFill="1" applyBorder="1" applyAlignment="1" applyProtection="1">
      <alignment horizontal="center" vertical="center"/>
      <protection locked="0"/>
    </xf>
    <xf numFmtId="2" fontId="21" fillId="30" borderId="22" xfId="0" applyNumberFormat="1" applyFont="1" applyFill="1" applyBorder="1" applyAlignment="1" applyProtection="1">
      <alignment horizontal="center" vertical="center"/>
      <protection locked="0"/>
    </xf>
    <xf numFmtId="2" fontId="21" fillId="30" borderId="34" xfId="0" applyNumberFormat="1" applyFont="1" applyFill="1" applyBorder="1" applyAlignment="1" applyProtection="1">
      <alignment horizontal="center" vertical="center"/>
      <protection locked="0"/>
    </xf>
    <xf numFmtId="2" fontId="21" fillId="30" borderId="2" xfId="0" applyNumberFormat="1" applyFont="1" applyFill="1" applyBorder="1" applyAlignment="1" applyProtection="1">
      <alignment horizontal="center" vertical="center"/>
      <protection locked="0"/>
    </xf>
    <xf numFmtId="0" fontId="26" fillId="17" borderId="0" xfId="21" applyNumberFormat="1" applyFont="1" applyFill="1" applyBorder="1" applyAlignment="1" applyProtection="1"/>
    <xf numFmtId="0" fontId="31" fillId="0" borderId="55" xfId="21" applyNumberFormat="1" applyFont="1" applyFill="1" applyBorder="1" applyAlignment="1" applyProtection="1"/>
    <xf numFmtId="0" fontId="31" fillId="0" borderId="0" xfId="21" applyNumberFormat="1" applyFont="1" applyFill="1" applyBorder="1" applyAlignment="1" applyProtection="1"/>
    <xf numFmtId="0" fontId="38" fillId="0" borderId="0" xfId="21" applyNumberFormat="1" applyFont="1" applyFill="1" applyBorder="1" applyAlignment="1" applyProtection="1"/>
    <xf numFmtId="0" fontId="32" fillId="0" borderId="0" xfId="21" applyNumberFormat="1" applyFont="1" applyFill="1" applyBorder="1" applyAlignment="1" applyProtection="1">
      <alignment vertical="center" wrapText="1"/>
      <protection hidden="1"/>
    </xf>
    <xf numFmtId="0" fontId="33" fillId="0" borderId="0" xfId="21" applyFont="1" applyFill="1" applyBorder="1"/>
    <xf numFmtId="0" fontId="30" fillId="0" borderId="0" xfId="21" applyNumberFormat="1" applyFont="1" applyFill="1" applyBorder="1" applyAlignment="1" applyProtection="1">
      <alignment vertical="center" wrapText="1"/>
      <protection hidden="1"/>
    </xf>
    <xf numFmtId="0" fontId="28" fillId="17" borderId="5" xfId="21" applyNumberFormat="1" applyFont="1" applyFill="1" applyBorder="1" applyAlignment="1" applyProtection="1">
      <alignment vertical="center" wrapText="1"/>
      <protection hidden="1"/>
    </xf>
    <xf numFmtId="2" fontId="22" fillId="0" borderId="14" xfId="21" applyNumberFormat="1" applyFont="1" applyFill="1" applyBorder="1" applyAlignment="1" applyProtection="1">
      <alignment horizontal="center"/>
      <protection hidden="1"/>
    </xf>
    <xf numFmtId="0" fontId="28" fillId="9" borderId="14" xfId="21" applyNumberFormat="1" applyFont="1" applyFill="1" applyBorder="1" applyAlignment="1" applyProtection="1">
      <protection hidden="1"/>
    </xf>
    <xf numFmtId="0" fontId="28" fillId="9" borderId="14" xfId="21" applyNumberFormat="1" applyFont="1" applyFill="1" applyBorder="1" applyAlignment="1" applyProtection="1"/>
    <xf numFmtId="0" fontId="7" fillId="9" borderId="14" xfId="21" applyNumberFormat="1" applyFont="1" applyFill="1" applyBorder="1" applyAlignment="1" applyProtection="1"/>
    <xf numFmtId="0" fontId="30" fillId="9" borderId="14" xfId="21" applyNumberFormat="1" applyFont="1" applyFill="1" applyBorder="1" applyAlignment="1" applyProtection="1"/>
    <xf numFmtId="0" fontId="3" fillId="17" borderId="15" xfId="21" applyFill="1" applyBorder="1"/>
    <xf numFmtId="0" fontId="3" fillId="17" borderId="6" xfId="21" applyFill="1" applyBorder="1"/>
    <xf numFmtId="0" fontId="3" fillId="17" borderId="16" xfId="21" applyFill="1" applyBorder="1"/>
    <xf numFmtId="1" fontId="21" fillId="30" borderId="19" xfId="0" applyNumberFormat="1" applyFont="1" applyFill="1" applyBorder="1" applyAlignment="1" applyProtection="1">
      <alignment horizontal="center" vertical="center"/>
      <protection locked="0"/>
    </xf>
    <xf numFmtId="0" fontId="21" fillId="5" borderId="0" xfId="159" applyFont="1" applyFill="1" applyBorder="1" applyAlignment="1">
      <alignment horizontal="right"/>
    </xf>
    <xf numFmtId="14" fontId="13" fillId="0" borderId="1" xfId="0" applyNumberFormat="1" applyFont="1" applyFill="1" applyBorder="1" applyAlignment="1" applyProtection="1">
      <protection hidden="1"/>
    </xf>
    <xf numFmtId="2" fontId="21" fillId="30" borderId="19" xfId="0" applyNumberFormat="1" applyFont="1" applyFill="1" applyBorder="1" applyAlignment="1" applyProtection="1">
      <alignment horizontal="center" vertical="center"/>
      <protection locked="0"/>
    </xf>
    <xf numFmtId="2" fontId="21" fillId="30" borderId="21" xfId="0" applyNumberFormat="1" applyFont="1" applyFill="1" applyBorder="1" applyAlignment="1" applyProtection="1">
      <alignment horizontal="center" vertical="center"/>
      <protection locked="0"/>
    </xf>
    <xf numFmtId="0" fontId="21" fillId="17" borderId="19" xfId="0" applyFont="1" applyFill="1" applyBorder="1" applyAlignment="1">
      <alignment horizontal="center" vertical="center"/>
    </xf>
    <xf numFmtId="0" fontId="21" fillId="17" borderId="1" xfId="0" applyFont="1" applyFill="1" applyBorder="1" applyAlignment="1">
      <alignment horizontal="center" vertical="center"/>
    </xf>
    <xf numFmtId="0" fontId="21" fillId="17" borderId="19" xfId="0" applyFont="1" applyFill="1" applyBorder="1" applyAlignment="1">
      <alignment horizontal="right" vertical="center"/>
    </xf>
    <xf numFmtId="0" fontId="21" fillId="17" borderId="1" xfId="0" applyFont="1" applyFill="1" applyBorder="1" applyAlignment="1">
      <alignment horizontal="right" vertical="center"/>
    </xf>
    <xf numFmtId="0" fontId="0" fillId="5" borderId="0" xfId="0" applyFill="1"/>
    <xf numFmtId="0" fontId="0" fillId="0" borderId="0" xfId="0" applyFill="1"/>
    <xf numFmtId="14" fontId="0" fillId="0" borderId="0" xfId="0" applyNumberFormat="1"/>
    <xf numFmtId="0" fontId="21" fillId="0" borderId="1" xfId="0" applyFont="1" applyFill="1" applyBorder="1" applyAlignment="1">
      <alignment horizontal="center" vertical="center" wrapText="1"/>
    </xf>
    <xf numFmtId="0" fontId="21" fillId="5" borderId="38"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31" borderId="1" xfId="0" applyFont="1" applyFill="1" applyBorder="1" applyAlignment="1" applyProtection="1">
      <alignment horizontal="center" vertical="center"/>
      <protection locked="0"/>
    </xf>
    <xf numFmtId="3" fontId="7" fillId="30" borderId="2" xfId="0" applyNumberFormat="1" applyFont="1" applyFill="1" applyBorder="1" applyAlignment="1" applyProtection="1">
      <alignment vertical="center"/>
      <protection locked="0"/>
    </xf>
    <xf numFmtId="3" fontId="7" fillId="30" borderId="23" xfId="0" applyNumberFormat="1" applyFont="1" applyFill="1" applyBorder="1" applyAlignment="1" applyProtection="1">
      <alignment vertical="center"/>
      <protection locked="0"/>
    </xf>
    <xf numFmtId="3" fontId="83" fillId="2" borderId="1" xfId="0" applyNumberFormat="1" applyFont="1" applyFill="1" applyBorder="1" applyAlignment="1" applyProtection="1">
      <alignment vertical="center"/>
      <protection locked="0"/>
    </xf>
    <xf numFmtId="3" fontId="7" fillId="30" borderId="27" xfId="0" applyNumberFormat="1" applyFont="1" applyFill="1" applyBorder="1" applyAlignment="1" applyProtection="1">
      <alignment vertical="center"/>
      <protection locked="0"/>
    </xf>
    <xf numFmtId="3" fontId="83" fillId="2" borderId="22" xfId="0" applyNumberFormat="1" applyFont="1" applyFill="1" applyBorder="1" applyAlignment="1" applyProtection="1">
      <alignment vertical="center"/>
      <protection locked="0"/>
    </xf>
    <xf numFmtId="3" fontId="7" fillId="30" borderId="34" xfId="0" applyNumberFormat="1" applyFont="1" applyFill="1" applyBorder="1" applyAlignment="1" applyProtection="1">
      <alignment vertical="center"/>
      <protection locked="0"/>
    </xf>
    <xf numFmtId="2" fontId="21" fillId="30" borderId="13" xfId="0" applyNumberFormat="1" applyFont="1" applyFill="1" applyBorder="1" applyAlignment="1" applyProtection="1">
      <alignment horizontal="center" vertical="center"/>
      <protection locked="0"/>
    </xf>
    <xf numFmtId="2" fontId="21" fillId="30" borderId="54" xfId="0" applyNumberFormat="1" applyFont="1" applyFill="1" applyBorder="1" applyAlignment="1" applyProtection="1">
      <alignment horizontal="center" vertical="center"/>
      <protection locked="0"/>
    </xf>
    <xf numFmtId="2" fontId="21" fillId="17" borderId="62" xfId="0" applyNumberFormat="1" applyFont="1" applyFill="1" applyBorder="1" applyAlignment="1" applyProtection="1">
      <alignment horizontal="center" vertical="center"/>
    </xf>
    <xf numFmtId="2" fontId="21" fillId="17" borderId="13" xfId="0" applyNumberFormat="1" applyFont="1" applyFill="1" applyBorder="1" applyAlignment="1" applyProtection="1">
      <alignment horizontal="center" vertical="center"/>
    </xf>
    <xf numFmtId="2" fontId="21" fillId="30" borderId="60" xfId="0" applyNumberFormat="1" applyFont="1" applyFill="1" applyBorder="1" applyAlignment="1" applyProtection="1">
      <alignment horizontal="center" vertical="center"/>
      <protection locked="0"/>
    </xf>
    <xf numFmtId="0" fontId="21" fillId="31" borderId="1" xfId="0" applyFont="1" applyFill="1" applyBorder="1" applyAlignment="1" applyProtection="1">
      <alignment horizontal="center" vertical="center"/>
      <protection locked="0"/>
    </xf>
    <xf numFmtId="3" fontId="7" fillId="30" borderId="1" xfId="0" applyNumberFormat="1" applyFont="1" applyFill="1" applyBorder="1" applyAlignment="1" applyProtection="1">
      <alignment vertical="center"/>
      <protection locked="0"/>
    </xf>
    <xf numFmtId="3" fontId="7" fillId="30" borderId="22" xfId="0" applyNumberFormat="1" applyFont="1" applyFill="1" applyBorder="1" applyAlignment="1" applyProtection="1">
      <alignment vertical="center"/>
      <protection locked="0"/>
    </xf>
    <xf numFmtId="0" fontId="10" fillId="30" borderId="1" xfId="0" applyNumberFormat="1" applyFont="1" applyFill="1" applyBorder="1" applyAlignment="1" applyProtection="1">
      <alignment horizontal="center"/>
      <protection locked="0"/>
    </xf>
    <xf numFmtId="0" fontId="22" fillId="17" borderId="0" xfId="21" applyNumberFormat="1" applyFont="1" applyFill="1" applyBorder="1" applyAlignment="1" applyProtection="1"/>
    <xf numFmtId="0" fontId="85" fillId="5" borderId="0" xfId="25" applyFont="1" applyFill="1" applyBorder="1" applyAlignment="1">
      <alignment horizontal="right"/>
    </xf>
    <xf numFmtId="0" fontId="86" fillId="5" borderId="54" xfId="0" applyFont="1" applyFill="1" applyBorder="1"/>
    <xf numFmtId="0" fontId="22" fillId="17" borderId="0" xfId="21" applyNumberFormat="1" applyFont="1" applyFill="1" applyBorder="1" applyAlignment="1" applyProtection="1"/>
    <xf numFmtId="0" fontId="21" fillId="0" borderId="1" xfId="0" applyFont="1" applyFill="1" applyBorder="1" applyAlignment="1" applyProtection="1">
      <alignment horizontal="center" vertical="center" wrapText="1"/>
    </xf>
    <xf numFmtId="0" fontId="21" fillId="5" borderId="0" xfId="159" applyFont="1" applyFill="1" applyBorder="1" applyAlignment="1">
      <alignment horizontal="right"/>
    </xf>
    <xf numFmtId="0" fontId="21" fillId="5" borderId="5" xfId="159" applyFont="1" applyFill="1" applyBorder="1" applyAlignment="1">
      <alignment horizontal="right"/>
    </xf>
    <xf numFmtId="0" fontId="21" fillId="5" borderId="0" xfId="159" applyFont="1" applyFill="1" applyBorder="1" applyAlignment="1">
      <alignment horizontal="right"/>
    </xf>
    <xf numFmtId="0" fontId="21" fillId="5" borderId="5" xfId="159" applyFont="1" applyFill="1" applyBorder="1" applyAlignment="1">
      <alignment horizontal="right"/>
    </xf>
    <xf numFmtId="0" fontId="22" fillId="31" borderId="1" xfId="159" applyFont="1" applyFill="1" applyBorder="1" applyAlignment="1" applyProtection="1">
      <protection locked="0"/>
    </xf>
    <xf numFmtId="0" fontId="22" fillId="10" borderId="1" xfId="159" applyFont="1" applyFill="1" applyBorder="1" applyAlignment="1" applyProtection="1">
      <alignment horizontal="center"/>
      <protection locked="0"/>
    </xf>
    <xf numFmtId="0" fontId="21" fillId="17" borderId="18" xfId="0" applyFont="1" applyFill="1" applyBorder="1" applyAlignment="1" applyProtection="1">
      <alignment vertical="center" wrapText="1"/>
    </xf>
    <xf numFmtId="0" fontId="21" fillId="17" borderId="1" xfId="0" applyFont="1" applyFill="1" applyBorder="1" applyAlignment="1" applyProtection="1">
      <alignment horizontal="center" vertical="center"/>
    </xf>
    <xf numFmtId="0" fontId="21" fillId="17" borderId="18" xfId="0" applyFont="1" applyFill="1" applyBorder="1" applyAlignment="1" applyProtection="1">
      <alignment horizontal="center" vertical="center" wrapText="1"/>
    </xf>
    <xf numFmtId="0" fontId="22" fillId="31" borderId="1" xfId="159" applyFont="1" applyFill="1" applyBorder="1" applyAlignment="1" applyProtection="1">
      <alignment horizontal="center" vertical="center"/>
      <protection locked="0"/>
    </xf>
    <xf numFmtId="3" fontId="7" fillId="30" borderId="22" xfId="0" applyNumberFormat="1" applyFont="1" applyFill="1" applyBorder="1" applyAlignment="1" applyProtection="1">
      <alignment horizontal="center" vertical="center"/>
      <protection locked="0"/>
    </xf>
    <xf numFmtId="0" fontId="21" fillId="17" borderId="70" xfId="0" applyFont="1" applyFill="1" applyBorder="1" applyAlignment="1" applyProtection="1">
      <alignment horizontal="center" vertical="center" wrapText="1"/>
    </xf>
    <xf numFmtId="0" fontId="21" fillId="5" borderId="0" xfId="159" applyFont="1" applyFill="1" applyBorder="1" applyAlignment="1" applyProtection="1">
      <alignment horizontal="right" vertical="center"/>
    </xf>
    <xf numFmtId="0" fontId="21" fillId="17" borderId="7" xfId="0" applyFont="1" applyFill="1" applyBorder="1" applyAlignment="1" applyProtection="1">
      <alignment vertical="center" wrapText="1"/>
    </xf>
    <xf numFmtId="0" fontId="21" fillId="0" borderId="33" xfId="0" applyFont="1" applyBorder="1" applyAlignment="1" applyProtection="1">
      <alignment horizontal="center" vertical="center" wrapText="1"/>
    </xf>
    <xf numFmtId="0" fontId="7" fillId="17" borderId="0" xfId="0" applyFont="1" applyFill="1" applyBorder="1" applyAlignment="1" applyProtection="1">
      <alignment vertical="top"/>
    </xf>
    <xf numFmtId="0" fontId="21" fillId="17" borderId="4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2" fontId="10"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xf>
    <xf numFmtId="0" fontId="21" fillId="0" borderId="18" xfId="0" applyFont="1" applyBorder="1" applyAlignment="1" applyProtection="1">
      <alignment vertical="center" wrapText="1"/>
    </xf>
    <xf numFmtId="0" fontId="21" fillId="0" borderId="35" xfId="0" applyFont="1" applyBorder="1" applyAlignment="1" applyProtection="1">
      <alignment vertical="center" wrapText="1"/>
    </xf>
    <xf numFmtId="0" fontId="21" fillId="5" borderId="0" xfId="159" applyFont="1" applyFill="1" applyBorder="1" applyAlignment="1" applyProtection="1">
      <alignment horizontal="left" vertical="center"/>
    </xf>
    <xf numFmtId="0" fontId="21" fillId="18" borderId="18" xfId="0" applyFont="1" applyFill="1" applyBorder="1" applyAlignment="1" applyProtection="1">
      <alignment vertical="center" wrapText="1"/>
    </xf>
    <xf numFmtId="0" fontId="21" fillId="18" borderId="18" xfId="0" applyFont="1" applyFill="1" applyBorder="1" applyAlignment="1" applyProtection="1">
      <alignment horizontal="center" vertical="center" wrapText="1"/>
    </xf>
    <xf numFmtId="3" fontId="83" fillId="18" borderId="1" xfId="0" applyNumberFormat="1" applyFont="1" applyFill="1" applyBorder="1" applyAlignment="1" applyProtection="1">
      <alignment horizontal="center" vertical="center"/>
    </xf>
    <xf numFmtId="3" fontId="7" fillId="18" borderId="1" xfId="0" applyNumberFormat="1" applyFont="1" applyFill="1" applyBorder="1" applyAlignment="1" applyProtection="1">
      <alignment horizontal="center" vertical="center"/>
    </xf>
    <xf numFmtId="3" fontId="83" fillId="18" borderId="22" xfId="0" applyNumberFormat="1" applyFont="1" applyFill="1" applyBorder="1" applyAlignment="1" applyProtection="1">
      <alignment horizontal="center" vertical="center"/>
    </xf>
    <xf numFmtId="3" fontId="7" fillId="18" borderId="22" xfId="0" applyNumberFormat="1" applyFont="1" applyFill="1" applyBorder="1" applyAlignment="1" applyProtection="1">
      <alignment horizontal="center" vertical="center"/>
    </xf>
    <xf numFmtId="2" fontId="10" fillId="0" borderId="1" xfId="0" applyNumberFormat="1" applyFont="1" applyFill="1" applyBorder="1" applyAlignment="1" applyProtection="1">
      <alignment horizontal="center"/>
    </xf>
    <xf numFmtId="0" fontId="42" fillId="0" borderId="1" xfId="22" applyFont="1" applyBorder="1" applyAlignment="1" applyProtection="1">
      <alignment horizontal="center"/>
    </xf>
    <xf numFmtId="14" fontId="14" fillId="0" borderId="1" xfId="0" applyNumberFormat="1" applyFont="1" applyFill="1" applyBorder="1" applyAlignment="1" applyProtection="1">
      <alignment horizontal="center" vertical="center"/>
    </xf>
    <xf numFmtId="14" fontId="10" fillId="17" borderId="14" xfId="0" applyNumberFormat="1" applyFont="1" applyFill="1" applyBorder="1" applyAlignment="1" applyProtection="1"/>
    <xf numFmtId="0" fontId="12" fillId="9" borderId="0" xfId="0" applyNumberFormat="1" applyFont="1" applyFill="1" applyBorder="1" applyAlignment="1" applyProtection="1"/>
    <xf numFmtId="14" fontId="10" fillId="0" borderId="0" xfId="0" applyNumberFormat="1" applyFont="1" applyFill="1" applyBorder="1" applyAlignment="1" applyProtection="1"/>
    <xf numFmtId="14" fontId="10" fillId="17" borderId="0" xfId="0" applyNumberFormat="1" applyFont="1" applyFill="1" applyBorder="1" applyAlignment="1" applyProtection="1"/>
    <xf numFmtId="0" fontId="9" fillId="0" borderId="0" xfId="0" applyFont="1" applyBorder="1" applyAlignment="1" applyProtection="1">
      <alignment vertical="top"/>
    </xf>
    <xf numFmtId="0" fontId="9" fillId="0" borderId="43" xfId="0" applyFont="1" applyBorder="1" applyAlignment="1" applyProtection="1">
      <alignment vertical="top"/>
    </xf>
    <xf numFmtId="2" fontId="84" fillId="17" borderId="0" xfId="0" applyNumberFormat="1" applyFont="1" applyFill="1" applyBorder="1" applyAlignment="1" applyProtection="1">
      <alignment horizontal="left"/>
    </xf>
    <xf numFmtId="2" fontId="83" fillId="17" borderId="0" xfId="0" applyNumberFormat="1" applyFont="1" applyFill="1" applyBorder="1" applyAlignment="1" applyProtection="1">
      <alignment horizontal="left"/>
    </xf>
    <xf numFmtId="0" fontId="7" fillId="0" borderId="0" xfId="0" applyFont="1" applyBorder="1" applyAlignment="1" applyProtection="1">
      <alignment vertical="top"/>
    </xf>
    <xf numFmtId="0" fontId="7" fillId="0" borderId="43" xfId="0" applyFont="1" applyBorder="1" applyAlignment="1" applyProtection="1">
      <alignment vertical="top"/>
    </xf>
    <xf numFmtId="2" fontId="7" fillId="17" borderId="0" xfId="0" applyNumberFormat="1" applyFont="1" applyFill="1" applyBorder="1" applyAlignment="1" applyProtection="1">
      <alignment horizontal="left"/>
    </xf>
    <xf numFmtId="2" fontId="11" fillId="17" borderId="1" xfId="0" applyNumberFormat="1" applyFont="1" applyFill="1" applyBorder="1" applyAlignment="1" applyProtection="1">
      <alignment horizontal="center"/>
    </xf>
    <xf numFmtId="2" fontId="10" fillId="17" borderId="0" xfId="0" applyNumberFormat="1" applyFont="1" applyFill="1" applyBorder="1" applyAlignment="1" applyProtection="1">
      <alignment horizontal="center"/>
    </xf>
    <xf numFmtId="0" fontId="82" fillId="0" borderId="0" xfId="171" applyFont="1" applyAlignment="1" applyProtection="1">
      <alignment vertical="center"/>
    </xf>
    <xf numFmtId="0" fontId="22" fillId="17" borderId="42" xfId="0" applyFont="1" applyFill="1" applyBorder="1" applyAlignment="1" applyProtection="1">
      <alignment horizontal="center" vertical="center" wrapText="1"/>
    </xf>
    <xf numFmtId="0" fontId="21" fillId="17" borderId="36"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2" fontId="10" fillId="0" borderId="6" xfId="0" applyNumberFormat="1" applyFont="1" applyFill="1" applyBorder="1" applyAlignment="1" applyProtection="1">
      <alignment horizontal="center"/>
    </xf>
    <xf numFmtId="0" fontId="21" fillId="0" borderId="6" xfId="0" applyFont="1" applyFill="1" applyBorder="1" applyAlignment="1" applyProtection="1">
      <alignment vertical="center"/>
    </xf>
    <xf numFmtId="0" fontId="21" fillId="0" borderId="29" xfId="0" applyFont="1" applyFill="1" applyBorder="1" applyAlignment="1" applyProtection="1">
      <alignment vertical="center"/>
    </xf>
    <xf numFmtId="4" fontId="22" fillId="31" borderId="1" xfId="159" applyNumberFormat="1" applyFont="1" applyFill="1" applyBorder="1" applyAlignment="1" applyProtection="1">
      <alignment horizontal="center" vertical="center"/>
      <protection locked="0"/>
    </xf>
    <xf numFmtId="0" fontId="42" fillId="0" borderId="47" xfId="22" applyFont="1" applyFill="1" applyBorder="1" applyAlignment="1">
      <alignment vertical="center" wrapText="1"/>
    </xf>
    <xf numFmtId="0" fontId="47" fillId="0" borderId="1" xfId="24" applyBorder="1" applyAlignment="1" applyProtection="1">
      <alignment horizontal="left"/>
    </xf>
    <xf numFmtId="0" fontId="40" fillId="0" borderId="39" xfId="22" applyFont="1" applyBorder="1" applyAlignment="1">
      <alignment horizontal="center"/>
    </xf>
    <xf numFmtId="0" fontId="40" fillId="0" borderId="40" xfId="22" applyFont="1" applyBorder="1" applyAlignment="1">
      <alignment horizontal="center"/>
    </xf>
    <xf numFmtId="0" fontId="40" fillId="0" borderId="41" xfId="22" applyFont="1" applyBorder="1" applyAlignment="1">
      <alignment horizontal="center"/>
    </xf>
    <xf numFmtId="0" fontId="42" fillId="17" borderId="0" xfId="22" applyFont="1" applyFill="1" applyBorder="1" applyAlignment="1">
      <alignment horizontal="left" vertical="center" wrapText="1"/>
    </xf>
    <xf numFmtId="0" fontId="42" fillId="17" borderId="43" xfId="22" applyFont="1" applyFill="1" applyBorder="1" applyAlignment="1">
      <alignment horizontal="left" vertical="center" wrapText="1"/>
    </xf>
    <xf numFmtId="0" fontId="10" fillId="7" borderId="42" xfId="22" applyFont="1" applyFill="1" applyBorder="1" applyAlignment="1">
      <alignment horizontal="left" vertical="center"/>
    </xf>
    <xf numFmtId="0" fontId="10" fillId="7" borderId="0" xfId="22" applyFont="1" applyFill="1" applyBorder="1" applyAlignment="1">
      <alignment horizontal="left" vertical="center"/>
    </xf>
    <xf numFmtId="0" fontId="10" fillId="7" borderId="43" xfId="22" applyFont="1" applyFill="1" applyBorder="1" applyAlignment="1">
      <alignment horizontal="left" vertical="center"/>
    </xf>
    <xf numFmtId="0" fontId="42" fillId="17" borderId="0" xfId="22" applyFont="1" applyFill="1" applyBorder="1" applyAlignment="1">
      <alignment vertical="center" wrapText="1"/>
    </xf>
    <xf numFmtId="0" fontId="42" fillId="17" borderId="43" xfId="22" applyFont="1" applyFill="1" applyBorder="1" applyAlignment="1">
      <alignment vertical="center" wrapText="1"/>
    </xf>
    <xf numFmtId="0" fontId="41" fillId="7" borderId="42" xfId="22" applyFont="1" applyFill="1" applyBorder="1" applyAlignment="1">
      <alignment horizontal="left"/>
    </xf>
    <xf numFmtId="0" fontId="41" fillId="7" borderId="0" xfId="22" applyFont="1" applyFill="1" applyBorder="1" applyAlignment="1">
      <alignment horizontal="left"/>
    </xf>
    <xf numFmtId="0" fontId="41" fillId="7" borderId="43" xfId="22" applyFont="1" applyFill="1" applyBorder="1" applyAlignment="1">
      <alignment horizontal="left"/>
    </xf>
    <xf numFmtId="49" fontId="42" fillId="17" borderId="0" xfId="22" applyNumberFormat="1" applyFont="1" applyFill="1" applyBorder="1" applyAlignment="1">
      <alignment horizontal="left" vertical="center" wrapText="1"/>
    </xf>
    <xf numFmtId="0" fontId="46" fillId="0" borderId="1" xfId="23" applyFont="1" applyBorder="1" applyAlignment="1" applyProtection="1">
      <alignment horizontal="left"/>
    </xf>
    <xf numFmtId="0" fontId="47" fillId="0" borderId="1" xfId="24" quotePrefix="1" applyBorder="1" applyAlignment="1" applyProtection="1">
      <alignment horizontal="left"/>
    </xf>
    <xf numFmtId="0" fontId="44" fillId="15" borderId="1" xfId="22" applyFont="1" applyFill="1" applyBorder="1" applyAlignment="1">
      <alignment horizontal="left"/>
    </xf>
    <xf numFmtId="0" fontId="21" fillId="17" borderId="2" xfId="0" applyFont="1" applyFill="1" applyBorder="1" applyAlignment="1">
      <alignment horizontal="left" vertical="center"/>
    </xf>
    <xf numFmtId="0" fontId="21" fillId="17" borderId="4" xfId="0" applyFont="1" applyFill="1" applyBorder="1" applyAlignment="1">
      <alignment horizontal="left" vertical="center"/>
    </xf>
    <xf numFmtId="0" fontId="22" fillId="17" borderId="2" xfId="0" applyFont="1" applyFill="1" applyBorder="1" applyAlignment="1" applyProtection="1">
      <alignment horizontal="center"/>
    </xf>
    <xf numFmtId="0" fontId="22" fillId="17" borderId="4" xfId="0" applyFont="1" applyFill="1" applyBorder="1" applyAlignment="1" applyProtection="1">
      <alignment horizontal="center"/>
    </xf>
    <xf numFmtId="0" fontId="21" fillId="5" borderId="15" xfId="0" applyFont="1" applyFill="1" applyBorder="1" applyAlignment="1">
      <alignment horizontal="left" vertical="center"/>
    </xf>
    <xf numFmtId="0" fontId="21" fillId="5" borderId="16" xfId="0" applyFont="1" applyFill="1" applyBorder="1" applyAlignment="1">
      <alignment horizontal="left" vertical="center"/>
    </xf>
    <xf numFmtId="0" fontId="22" fillId="0" borderId="15" xfId="0" applyNumberFormat="1" applyFont="1" applyFill="1" applyBorder="1" applyAlignment="1" applyProtection="1">
      <alignment horizontal="center" vertical="center" wrapText="1"/>
    </xf>
    <xf numFmtId="0" fontId="22" fillId="0" borderId="16" xfId="0" applyNumberFormat="1" applyFont="1" applyFill="1" applyBorder="1" applyAlignment="1" applyProtection="1">
      <alignment horizontal="center" vertical="center" wrapText="1"/>
    </xf>
    <xf numFmtId="14" fontId="42" fillId="30" borderId="2" xfId="0" applyNumberFormat="1" applyFont="1" applyFill="1" applyBorder="1" applyAlignment="1" applyProtection="1">
      <alignment horizontal="center"/>
      <protection locked="0"/>
    </xf>
    <xf numFmtId="14" fontId="42" fillId="30" borderId="4" xfId="0" applyNumberFormat="1" applyFont="1" applyFill="1" applyBorder="1" applyAlignment="1" applyProtection="1">
      <alignment horizontal="center"/>
      <protection locked="0"/>
    </xf>
    <xf numFmtId="0" fontId="49" fillId="17" borderId="5"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17" borderId="0" xfId="0" applyFill="1" applyBorder="1" applyAlignment="1">
      <alignment horizontal="center" vertical="center" wrapText="1"/>
    </xf>
    <xf numFmtId="0" fontId="0" fillId="5" borderId="14" xfId="0" applyFill="1" applyBorder="1" applyAlignment="1">
      <alignment horizontal="center" vertical="center" wrapText="1"/>
    </xf>
    <xf numFmtId="0" fontId="0" fillId="17" borderId="5" xfId="0" applyFill="1" applyBorder="1" applyAlignment="1">
      <alignment horizontal="center" vertical="center" wrapText="1"/>
    </xf>
    <xf numFmtId="0" fontId="22" fillId="30" borderId="1" xfId="0" applyFont="1" applyFill="1" applyBorder="1" applyAlignment="1" applyProtection="1">
      <alignment horizontal="left" vertical="top" wrapText="1"/>
      <protection locked="0"/>
    </xf>
    <xf numFmtId="0" fontId="7" fillId="16" borderId="13" xfId="0" applyFont="1" applyFill="1" applyBorder="1" applyAlignment="1">
      <alignment horizontal="center" vertical="center"/>
    </xf>
    <xf numFmtId="0" fontId="0" fillId="16" borderId="38" xfId="0" applyFill="1" applyBorder="1" applyAlignment="1">
      <alignment horizontal="center" vertical="center"/>
    </xf>
    <xf numFmtId="0" fontId="0" fillId="16" borderId="7" xfId="0" applyFill="1" applyBorder="1" applyAlignment="1">
      <alignment horizontal="center" vertical="center"/>
    </xf>
    <xf numFmtId="0" fontId="23" fillId="10" borderId="5" xfId="0" applyFont="1" applyFill="1" applyBorder="1" applyAlignment="1" applyProtection="1">
      <alignment horizontal="center" vertical="center" wrapText="1"/>
      <protection locked="0"/>
    </xf>
    <xf numFmtId="0" fontId="23" fillId="10" borderId="0" xfId="0" applyFont="1" applyFill="1" applyBorder="1" applyAlignment="1" applyProtection="1">
      <alignment horizontal="center" vertical="center" wrapText="1"/>
      <protection locked="0"/>
    </xf>
    <xf numFmtId="0" fontId="23" fillId="10" borderId="14" xfId="0" applyFont="1" applyFill="1" applyBorder="1" applyAlignment="1" applyProtection="1">
      <alignment horizontal="center" vertical="center" wrapText="1"/>
      <protection locked="0"/>
    </xf>
    <xf numFmtId="0" fontId="0" fillId="16" borderId="13" xfId="0" applyFill="1" applyBorder="1" applyAlignment="1">
      <alignment horizontal="center" vertical="center"/>
    </xf>
    <xf numFmtId="0" fontId="49" fillId="0" borderId="5"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4" xfId="0" applyFont="1" applyFill="1" applyBorder="1" applyAlignment="1" applyProtection="1">
      <alignment horizontal="center" vertical="center" wrapText="1"/>
    </xf>
    <xf numFmtId="0" fontId="49" fillId="5" borderId="0"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49" fillId="5" borderId="14" xfId="0" applyFont="1" applyFill="1" applyBorder="1" applyAlignment="1">
      <alignment horizontal="center" vertical="center" wrapText="1"/>
    </xf>
    <xf numFmtId="14" fontId="10" fillId="30" borderId="54" xfId="0" applyNumberFormat="1" applyFont="1" applyFill="1" applyBorder="1" applyAlignment="1" applyProtection="1">
      <alignment horizontal="center"/>
      <protection locked="0"/>
    </xf>
    <xf numFmtId="14" fontId="10" fillId="30" borderId="55" xfId="0" applyNumberFormat="1" applyFont="1" applyFill="1" applyBorder="1" applyAlignment="1" applyProtection="1">
      <alignment horizontal="center"/>
      <protection locked="0"/>
    </xf>
    <xf numFmtId="14" fontId="10" fillId="30" borderId="56" xfId="0" applyNumberFormat="1" applyFont="1" applyFill="1" applyBorder="1" applyAlignment="1" applyProtection="1">
      <alignment horizontal="center"/>
      <protection locked="0"/>
    </xf>
    <xf numFmtId="14" fontId="10" fillId="30" borderId="15" xfId="0" applyNumberFormat="1" applyFont="1" applyFill="1" applyBorder="1" applyAlignment="1" applyProtection="1">
      <alignment horizontal="center"/>
      <protection locked="0"/>
    </xf>
    <xf numFmtId="14" fontId="10" fillId="30" borderId="6" xfId="0" applyNumberFormat="1" applyFont="1" applyFill="1" applyBorder="1" applyAlignment="1" applyProtection="1">
      <alignment horizontal="center"/>
      <protection locked="0"/>
    </xf>
    <xf numFmtId="14" fontId="10" fillId="30" borderId="16" xfId="0" applyNumberFormat="1" applyFont="1" applyFill="1" applyBorder="1" applyAlignment="1" applyProtection="1">
      <alignment horizontal="center"/>
      <protection locked="0"/>
    </xf>
    <xf numFmtId="0" fontId="21" fillId="17" borderId="1" xfId="0" applyFont="1" applyFill="1" applyBorder="1" applyAlignment="1">
      <alignment horizontal="left" vertical="center"/>
    </xf>
    <xf numFmtId="0" fontId="7" fillId="0" borderId="2" xfId="26" applyNumberFormat="1" applyFont="1" applyFill="1" applyBorder="1" applyAlignment="1" applyProtection="1">
      <alignment vertical="center" wrapText="1"/>
    </xf>
    <xf numFmtId="0" fontId="7" fillId="0" borderId="4" xfId="26" applyNumberFormat="1" applyFont="1" applyFill="1" applyBorder="1" applyAlignment="1" applyProtection="1">
      <alignment vertical="center" wrapText="1"/>
    </xf>
    <xf numFmtId="0" fontId="7" fillId="2" borderId="2" xfId="26" applyNumberFormat="1" applyFont="1" applyFill="1" applyBorder="1" applyAlignment="1" applyProtection="1">
      <alignment vertical="center"/>
    </xf>
    <xf numFmtId="0" fontId="7" fillId="2" borderId="4" xfId="26" applyNumberFormat="1" applyFont="1" applyFill="1" applyBorder="1" applyAlignment="1" applyProtection="1">
      <alignment vertical="center"/>
    </xf>
    <xf numFmtId="0" fontId="7" fillId="0" borderId="0" xfId="26" applyNumberFormat="1" applyFont="1" applyFill="1" applyBorder="1" applyAlignment="1" applyProtection="1"/>
    <xf numFmtId="173" fontId="13" fillId="11" borderId="2" xfId="28" quotePrefix="1" applyFont="1" applyFill="1" applyBorder="1" applyAlignment="1" applyProtection="1">
      <alignment horizontal="center"/>
    </xf>
    <xf numFmtId="173" fontId="13" fillId="11" borderId="3" xfId="28" quotePrefix="1" applyFont="1" applyFill="1" applyBorder="1" applyAlignment="1" applyProtection="1">
      <alignment horizontal="center"/>
    </xf>
    <xf numFmtId="173" fontId="13" fillId="11" borderId="4" xfId="28" quotePrefix="1" applyFont="1" applyFill="1" applyBorder="1" applyAlignment="1" applyProtection="1">
      <alignment horizontal="center"/>
    </xf>
    <xf numFmtId="0" fontId="37" fillId="0" borderId="0" xfId="28" applyNumberFormat="1" applyFont="1" applyFill="1" applyBorder="1" applyAlignment="1" applyProtection="1">
      <alignment horizontal="center" vertical="center" wrapText="1"/>
    </xf>
    <xf numFmtId="0" fontId="37" fillId="0" borderId="14" xfId="28" applyNumberFormat="1" applyFont="1" applyFill="1" applyBorder="1" applyAlignment="1" applyProtection="1">
      <alignment horizontal="center" vertical="center" wrapText="1"/>
    </xf>
    <xf numFmtId="14" fontId="7" fillId="30" borderId="1" xfId="26" applyNumberFormat="1" applyFont="1" applyFill="1" applyBorder="1" applyAlignment="1" applyProtection="1">
      <alignment horizontal="center"/>
      <protection locked="0"/>
    </xf>
    <xf numFmtId="3" fontId="7" fillId="17" borderId="1" xfId="26" applyNumberFormat="1" applyFont="1" applyFill="1" applyBorder="1" applyAlignment="1" applyProtection="1">
      <alignment horizontal="center"/>
      <protection hidden="1"/>
    </xf>
    <xf numFmtId="173" fontId="9" fillId="18" borderId="5" xfId="28" quotePrefix="1" applyFont="1" applyFill="1" applyBorder="1" applyAlignment="1" applyProtection="1">
      <alignment horizontal="center" vertical="center" wrapText="1"/>
    </xf>
    <xf numFmtId="173" fontId="9" fillId="18" borderId="0" xfId="28" quotePrefix="1" applyFont="1" applyFill="1" applyBorder="1" applyAlignment="1" applyProtection="1">
      <alignment horizontal="center" vertical="center" wrapText="1"/>
    </xf>
    <xf numFmtId="173" fontId="9" fillId="18" borderId="55" xfId="28" quotePrefix="1" applyFont="1" applyFill="1" applyBorder="1" applyAlignment="1" applyProtection="1">
      <alignment horizontal="center" vertical="center" wrapText="1"/>
    </xf>
    <xf numFmtId="173" fontId="52" fillId="17" borderId="55" xfId="26" applyFont="1" applyFill="1" applyBorder="1" applyAlignment="1" applyProtection="1">
      <alignment horizontal="right" vertical="top" wrapText="1"/>
    </xf>
    <xf numFmtId="173" fontId="52" fillId="17" borderId="56" xfId="26" applyFont="1" applyFill="1" applyBorder="1" applyAlignment="1" applyProtection="1">
      <alignment horizontal="right" vertical="top" wrapText="1"/>
    </xf>
    <xf numFmtId="173" fontId="54" fillId="17" borderId="2" xfId="26" applyFont="1" applyFill="1" applyBorder="1" applyAlignment="1" applyProtection="1">
      <alignment horizontal="center" vertical="center"/>
    </xf>
    <xf numFmtId="173" fontId="54" fillId="17" borderId="3" xfId="26" applyFont="1" applyFill="1" applyBorder="1" applyAlignment="1" applyProtection="1">
      <alignment horizontal="center" vertical="center"/>
    </xf>
    <xf numFmtId="173" fontId="54" fillId="17" borderId="4" xfId="26" applyFont="1" applyFill="1" applyBorder="1" applyAlignment="1" applyProtection="1">
      <alignment horizontal="center" vertical="center"/>
    </xf>
    <xf numFmtId="174" fontId="7" fillId="0" borderId="2" xfId="28" applyNumberFormat="1" applyFont="1" applyFill="1" applyBorder="1" applyAlignment="1" applyProtection="1">
      <alignment horizontal="center" vertical="center"/>
      <protection hidden="1"/>
    </xf>
    <xf numFmtId="174" fontId="7" fillId="0" borderId="3" xfId="28" applyNumberFormat="1" applyFont="1" applyFill="1" applyBorder="1" applyAlignment="1" applyProtection="1">
      <alignment horizontal="center" vertical="center"/>
      <protection hidden="1"/>
    </xf>
    <xf numFmtId="174" fontId="7" fillId="0" borderId="4" xfId="28" applyNumberFormat="1" applyFont="1" applyFill="1" applyBorder="1" applyAlignment="1" applyProtection="1">
      <alignment horizontal="center" vertical="center"/>
      <protection hidden="1"/>
    </xf>
    <xf numFmtId="0" fontId="22" fillId="17" borderId="2" xfId="28" applyNumberFormat="1" applyFont="1" applyFill="1" applyBorder="1" applyAlignment="1" applyProtection="1">
      <alignment horizontal="center" vertical="center"/>
      <protection hidden="1"/>
    </xf>
    <xf numFmtId="0" fontId="22" fillId="17" borderId="3" xfId="28" applyNumberFormat="1" applyFont="1" applyFill="1" applyBorder="1" applyAlignment="1" applyProtection="1">
      <alignment horizontal="center" vertical="center"/>
      <protection hidden="1"/>
    </xf>
    <xf numFmtId="0" fontId="22" fillId="17" borderId="4" xfId="28" applyNumberFormat="1" applyFont="1" applyFill="1" applyBorder="1" applyAlignment="1" applyProtection="1">
      <alignment horizontal="center" vertical="center"/>
      <protection hidden="1"/>
    </xf>
    <xf numFmtId="189" fontId="7" fillId="17" borderId="2" xfId="29" applyNumberFormat="1" applyFont="1" applyFill="1" applyBorder="1" applyAlignment="1" applyProtection="1">
      <alignment horizontal="center"/>
      <protection hidden="1"/>
    </xf>
    <xf numFmtId="189" fontId="7" fillId="17" borderId="3" xfId="29" applyNumberFormat="1" applyFont="1" applyFill="1" applyBorder="1" applyAlignment="1" applyProtection="1">
      <alignment horizontal="center"/>
      <protection hidden="1"/>
    </xf>
    <xf numFmtId="189" fontId="7" fillId="17" borderId="4" xfId="29" applyNumberFormat="1" applyFont="1" applyFill="1" applyBorder="1" applyAlignment="1" applyProtection="1">
      <alignment horizontal="center"/>
      <protection hidden="1"/>
    </xf>
    <xf numFmtId="0" fontId="22" fillId="17" borderId="63" xfId="0" applyFont="1" applyFill="1" applyBorder="1" applyAlignment="1" applyProtection="1">
      <alignment horizontal="center" vertical="center" wrapText="1"/>
    </xf>
    <xf numFmtId="0" fontId="22" fillId="17" borderId="64" xfId="0" applyFont="1" applyFill="1" applyBorder="1" applyAlignment="1" applyProtection="1">
      <alignment horizontal="center" vertical="center" wrapText="1"/>
    </xf>
    <xf numFmtId="0" fontId="22" fillId="17" borderId="65" xfId="0" applyFont="1" applyFill="1" applyBorder="1" applyAlignment="1" applyProtection="1">
      <alignment horizontal="center" vertical="center" wrapText="1"/>
    </xf>
    <xf numFmtId="0" fontId="21" fillId="7" borderId="10" xfId="0" applyFont="1" applyFill="1" applyBorder="1" applyAlignment="1" applyProtection="1">
      <alignment horizontal="left"/>
    </xf>
    <xf numFmtId="0" fontId="21" fillId="7" borderId="55" xfId="0" applyFont="1" applyFill="1" applyBorder="1" applyAlignment="1" applyProtection="1">
      <alignment horizontal="left"/>
    </xf>
    <xf numFmtId="0" fontId="21" fillId="7" borderId="56" xfId="0" applyFont="1" applyFill="1" applyBorder="1" applyAlignment="1" applyProtection="1">
      <alignment horizontal="left"/>
    </xf>
    <xf numFmtId="0" fontId="21" fillId="7" borderId="2" xfId="0" applyFont="1" applyFill="1" applyBorder="1" applyAlignment="1" applyProtection="1">
      <alignment horizontal="left"/>
    </xf>
    <xf numFmtId="0" fontId="21" fillId="7" borderId="3" xfId="0" applyFont="1" applyFill="1" applyBorder="1" applyAlignment="1" applyProtection="1">
      <alignment horizontal="left"/>
    </xf>
    <xf numFmtId="0" fontId="21" fillId="7" borderId="4" xfId="0" applyFont="1" applyFill="1" applyBorder="1" applyAlignment="1" applyProtection="1">
      <alignment horizontal="left"/>
    </xf>
    <xf numFmtId="0" fontId="21" fillId="17" borderId="18" xfId="0" applyFont="1" applyFill="1" applyBorder="1" applyAlignment="1" applyProtection="1">
      <alignment horizontal="center" vertical="center"/>
    </xf>
    <xf numFmtId="0" fontId="21" fillId="17" borderId="25" xfId="0" applyFont="1" applyFill="1" applyBorder="1" applyAlignment="1" applyProtection="1">
      <alignment horizontal="center" vertical="center"/>
    </xf>
    <xf numFmtId="0" fontId="83" fillId="17" borderId="2" xfId="0" applyFont="1" applyFill="1" applyBorder="1" applyAlignment="1" applyProtection="1">
      <alignment horizontal="center" vertical="top" wrapText="1"/>
    </xf>
    <xf numFmtId="0" fontId="83" fillId="17" borderId="3" xfId="0" applyFont="1" applyFill="1" applyBorder="1" applyAlignment="1" applyProtection="1">
      <alignment horizontal="center" vertical="top" wrapText="1"/>
    </xf>
    <xf numFmtId="0" fontId="83" fillId="17" borderId="20" xfId="0" applyFont="1" applyFill="1" applyBorder="1" applyAlignment="1" applyProtection="1">
      <alignment horizontal="center" vertical="top" wrapText="1"/>
    </xf>
    <xf numFmtId="0" fontId="83" fillId="17" borderId="23" xfId="0" applyFont="1" applyFill="1" applyBorder="1" applyAlignment="1" applyProtection="1">
      <alignment horizontal="center" vertical="top" wrapText="1"/>
    </xf>
    <xf numFmtId="0" fontId="83" fillId="17" borderId="61" xfId="0" applyFont="1" applyFill="1" applyBorder="1" applyAlignment="1" applyProtection="1">
      <alignment horizontal="center" vertical="top" wrapText="1"/>
    </xf>
    <xf numFmtId="0" fontId="83" fillId="17" borderId="24" xfId="0" applyFont="1" applyFill="1" applyBorder="1" applyAlignment="1" applyProtection="1">
      <alignment horizontal="center" vertical="top" wrapText="1"/>
    </xf>
    <xf numFmtId="0" fontId="21" fillId="18" borderId="30" xfId="0" applyFont="1" applyFill="1" applyBorder="1" applyAlignment="1" applyProtection="1">
      <alignment horizontal="center" vertical="center"/>
    </xf>
    <xf numFmtId="0" fontId="21" fillId="18" borderId="69" xfId="0" applyFont="1" applyFill="1" applyBorder="1" applyAlignment="1" applyProtection="1">
      <alignment horizontal="center" vertical="center"/>
    </xf>
    <xf numFmtId="0" fontId="21" fillId="18" borderId="26" xfId="0" applyFont="1" applyFill="1" applyBorder="1" applyAlignment="1" applyProtection="1">
      <alignment horizontal="center" vertical="center"/>
    </xf>
    <xf numFmtId="0" fontId="21" fillId="18" borderId="4" xfId="0" applyFont="1" applyFill="1" applyBorder="1" applyAlignment="1" applyProtection="1">
      <alignment horizontal="center" vertical="center"/>
    </xf>
    <xf numFmtId="0" fontId="21" fillId="18" borderId="70" xfId="0" applyFont="1" applyFill="1" applyBorder="1" applyAlignment="1" applyProtection="1">
      <alignment horizontal="center" vertical="center"/>
    </xf>
    <xf numFmtId="0" fontId="21" fillId="18" borderId="71" xfId="0" applyFont="1" applyFill="1" applyBorder="1" applyAlignment="1" applyProtection="1">
      <alignment horizontal="center" vertical="center"/>
    </xf>
    <xf numFmtId="0" fontId="6" fillId="0" borderId="4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39" xfId="0" applyFont="1" applyFill="1" applyBorder="1" applyAlignment="1" applyProtection="1">
      <alignment horizontal="center"/>
      <protection hidden="1"/>
    </xf>
    <xf numFmtId="0" fontId="21" fillId="17" borderId="21" xfId="0" applyFont="1" applyFill="1" applyBorder="1" applyAlignment="1" applyProtection="1">
      <alignment horizontal="center" vertical="center"/>
    </xf>
    <xf numFmtId="0" fontId="21" fillId="17" borderId="22" xfId="0" applyFont="1" applyFill="1" applyBorder="1" applyAlignment="1" applyProtection="1">
      <alignment horizontal="center" vertical="center"/>
    </xf>
    <xf numFmtId="0" fontId="21" fillId="17" borderId="19" xfId="0" applyFont="1" applyFill="1" applyBorder="1" applyAlignment="1" applyProtection="1">
      <alignment horizontal="center" vertical="center"/>
    </xf>
    <xf numFmtId="0" fontId="21" fillId="17" borderId="1" xfId="0" applyFont="1" applyFill="1" applyBorder="1" applyAlignment="1" applyProtection="1">
      <alignment horizontal="center" vertical="center"/>
    </xf>
    <xf numFmtId="0" fontId="21" fillId="17" borderId="17" xfId="0" applyFont="1" applyFill="1" applyBorder="1" applyAlignment="1" applyProtection="1">
      <alignment horizontal="center" vertical="center"/>
    </xf>
    <xf numFmtId="0" fontId="83" fillId="17" borderId="1" xfId="0" applyFont="1" applyFill="1" applyBorder="1" applyAlignment="1" applyProtection="1">
      <alignment horizontal="center" vertical="top" wrapText="1"/>
    </xf>
    <xf numFmtId="0" fontId="83" fillId="17" borderId="27" xfId="0" applyFont="1" applyFill="1" applyBorder="1" applyAlignment="1" applyProtection="1">
      <alignment horizontal="center" vertical="top" wrapText="1"/>
    </xf>
    <xf numFmtId="0" fontId="21" fillId="17" borderId="19" xfId="0" applyFont="1" applyFill="1" applyBorder="1" applyAlignment="1">
      <alignment horizontal="right" vertical="center"/>
    </xf>
    <xf numFmtId="0" fontId="21" fillId="0" borderId="1"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1" fillId="7" borderId="2" xfId="0" applyFont="1" applyFill="1" applyBorder="1" applyAlignment="1">
      <alignment horizontal="left"/>
    </xf>
    <xf numFmtId="0" fontId="21" fillId="7" borderId="3" xfId="0" applyFont="1" applyFill="1" applyBorder="1" applyAlignment="1">
      <alignment horizontal="left"/>
    </xf>
    <xf numFmtId="0" fontId="21" fillId="7" borderId="4" xfId="0" applyFont="1" applyFill="1" applyBorder="1" applyAlignment="1">
      <alignment horizontal="left"/>
    </xf>
    <xf numFmtId="0" fontId="21" fillId="17" borderId="1" xfId="0" applyFont="1" applyFill="1" applyBorder="1" applyAlignment="1">
      <alignment horizontal="right" vertical="center"/>
    </xf>
    <xf numFmtId="0" fontId="21" fillId="17" borderId="19" xfId="0" applyFont="1" applyFill="1" applyBorder="1" applyAlignment="1" applyProtection="1">
      <alignment horizontal="right" vertical="center"/>
    </xf>
    <xf numFmtId="0" fontId="21" fillId="0" borderId="1" xfId="0" applyFont="1" applyBorder="1" applyAlignment="1" applyProtection="1">
      <alignment horizontal="right" vertical="center"/>
    </xf>
    <xf numFmtId="0" fontId="21" fillId="17" borderId="57" xfId="0" applyNumberFormat="1" applyFont="1" applyFill="1" applyBorder="1" applyAlignment="1" applyProtection="1">
      <alignment horizontal="left" wrapText="1"/>
    </xf>
    <xf numFmtId="0" fontId="21" fillId="17" borderId="11" xfId="0" applyNumberFormat="1" applyFont="1" applyFill="1" applyBorder="1" applyAlignment="1" applyProtection="1">
      <alignment horizontal="left" wrapText="1"/>
    </xf>
    <xf numFmtId="0" fontId="21" fillId="17" borderId="58" xfId="0" applyNumberFormat="1" applyFont="1" applyFill="1" applyBorder="1" applyAlignment="1" applyProtection="1">
      <alignment horizontal="left" wrapText="1"/>
    </xf>
    <xf numFmtId="0" fontId="21" fillId="17" borderId="42" xfId="0" applyNumberFormat="1" applyFont="1" applyFill="1" applyBorder="1" applyAlignment="1" applyProtection="1">
      <alignment horizontal="left" wrapText="1"/>
    </xf>
    <xf numFmtId="0" fontId="21" fillId="17" borderId="0" xfId="0" applyNumberFormat="1" applyFont="1" applyFill="1" applyBorder="1" applyAlignment="1" applyProtection="1">
      <alignment horizontal="left" wrapText="1"/>
    </xf>
    <xf numFmtId="0" fontId="21" fillId="17" borderId="43" xfId="0" applyNumberFormat="1" applyFont="1" applyFill="1" applyBorder="1" applyAlignment="1" applyProtection="1">
      <alignment horizontal="left" wrapText="1"/>
    </xf>
    <xf numFmtId="0" fontId="21" fillId="17" borderId="46" xfId="0" applyNumberFormat="1" applyFont="1" applyFill="1" applyBorder="1" applyAlignment="1" applyProtection="1">
      <alignment horizontal="left" wrapText="1"/>
    </xf>
    <xf numFmtId="0" fontId="21" fillId="17" borderId="47" xfId="0" applyNumberFormat="1" applyFont="1" applyFill="1" applyBorder="1" applyAlignment="1" applyProtection="1">
      <alignment horizontal="left" wrapText="1"/>
    </xf>
    <xf numFmtId="0" fontId="21" fillId="17" borderId="48" xfId="0" applyNumberFormat="1" applyFont="1" applyFill="1" applyBorder="1" applyAlignment="1" applyProtection="1">
      <alignment horizontal="left" wrapText="1"/>
    </xf>
    <xf numFmtId="0" fontId="22" fillId="30" borderId="57" xfId="0" applyFont="1" applyFill="1" applyBorder="1" applyAlignment="1" applyProtection="1">
      <alignment horizontal="left" vertical="top" wrapText="1"/>
      <protection locked="0"/>
    </xf>
    <xf numFmtId="0" fontId="22" fillId="30" borderId="11" xfId="0" applyFont="1" applyFill="1" applyBorder="1" applyAlignment="1" applyProtection="1">
      <alignment horizontal="left" vertical="top" wrapText="1"/>
      <protection locked="0"/>
    </xf>
    <xf numFmtId="0" fontId="22" fillId="30" borderId="58" xfId="0" applyFont="1" applyFill="1" applyBorder="1" applyAlignment="1" applyProtection="1">
      <alignment horizontal="left" vertical="top" wrapText="1"/>
      <protection locked="0"/>
    </xf>
    <xf numFmtId="0" fontId="22" fillId="30" borderId="42" xfId="0" applyFont="1" applyFill="1" applyBorder="1" applyAlignment="1" applyProtection="1">
      <alignment horizontal="left" vertical="top" wrapText="1"/>
      <protection locked="0"/>
    </xf>
    <xf numFmtId="0" fontId="22" fillId="30" borderId="0" xfId="0" applyFont="1" applyFill="1" applyBorder="1" applyAlignment="1" applyProtection="1">
      <alignment horizontal="left" vertical="top" wrapText="1"/>
      <protection locked="0"/>
    </xf>
    <xf numFmtId="0" fontId="22" fillId="30" borderId="43" xfId="0" applyFont="1" applyFill="1" applyBorder="1" applyAlignment="1" applyProtection="1">
      <alignment horizontal="left" vertical="top" wrapText="1"/>
      <protection locked="0"/>
    </xf>
    <xf numFmtId="0" fontId="22" fillId="30" borderId="36" xfId="0" applyFont="1" applyFill="1" applyBorder="1" applyAlignment="1" applyProtection="1">
      <alignment horizontal="left" vertical="top" wrapText="1"/>
      <protection locked="0"/>
    </xf>
    <xf numFmtId="0" fontId="22" fillId="30" borderId="6" xfId="0" applyFont="1" applyFill="1" applyBorder="1" applyAlignment="1" applyProtection="1">
      <alignment horizontal="left" vertical="top" wrapText="1"/>
      <protection locked="0"/>
    </xf>
    <xf numFmtId="0" fontId="22" fillId="30" borderId="29" xfId="0" applyFont="1" applyFill="1" applyBorder="1" applyAlignment="1" applyProtection="1">
      <alignment horizontal="left" vertical="top" wrapText="1"/>
      <protection locked="0"/>
    </xf>
    <xf numFmtId="0" fontId="21" fillId="17" borderId="35" xfId="0" applyFont="1" applyFill="1" applyBorder="1" applyAlignment="1">
      <alignment horizontal="center" vertical="center" wrapText="1"/>
    </xf>
    <xf numFmtId="0" fontId="0" fillId="17" borderId="31" xfId="0" applyFill="1" applyBorder="1" applyAlignment="1">
      <alignment horizontal="center" vertical="center"/>
    </xf>
    <xf numFmtId="0" fontId="21" fillId="17" borderId="30" xfId="0" applyFont="1" applyFill="1" applyBorder="1" applyAlignment="1">
      <alignment horizontal="center" vertical="center" wrapText="1"/>
    </xf>
    <xf numFmtId="0" fontId="21" fillId="17" borderId="31"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7" borderId="36" xfId="0" applyFont="1" applyFill="1" applyBorder="1" applyAlignment="1">
      <alignment horizontal="left"/>
    </xf>
    <xf numFmtId="0" fontId="21" fillId="7" borderId="6" xfId="0" applyFont="1" applyFill="1" applyBorder="1" applyAlignment="1">
      <alignment horizontal="left"/>
    </xf>
    <xf numFmtId="0" fontId="21" fillId="7" borderId="29" xfId="0" applyFont="1" applyFill="1" applyBorder="1" applyAlignment="1">
      <alignment horizontal="left"/>
    </xf>
    <xf numFmtId="0" fontId="0" fillId="17" borderId="32" xfId="0" applyFill="1" applyBorder="1" applyAlignment="1">
      <alignment horizontal="center" vertical="center"/>
    </xf>
    <xf numFmtId="0" fontId="21" fillId="17" borderId="32" xfId="0" applyFont="1" applyFill="1" applyBorder="1" applyAlignment="1">
      <alignment horizontal="center" vertical="center" wrapText="1"/>
    </xf>
    <xf numFmtId="0" fontId="21" fillId="17" borderId="63" xfId="0" applyFont="1" applyFill="1" applyBorder="1" applyAlignment="1" applyProtection="1">
      <alignment horizontal="left" vertical="center" wrapText="1"/>
    </xf>
    <xf numFmtId="0" fontId="21" fillId="17" borderId="64" xfId="0" applyFont="1" applyFill="1" applyBorder="1" applyAlignment="1" applyProtection="1">
      <alignment horizontal="left" vertical="center" wrapText="1"/>
    </xf>
    <xf numFmtId="0" fontId="21" fillId="17" borderId="65" xfId="0" applyFont="1" applyFill="1" applyBorder="1" applyAlignment="1" applyProtection="1">
      <alignment horizontal="left" vertical="center" wrapText="1"/>
    </xf>
    <xf numFmtId="0" fontId="13" fillId="17" borderId="14" xfId="0" applyNumberFormat="1" applyFont="1" applyFill="1" applyBorder="1" applyAlignment="1" applyProtection="1">
      <alignment horizontal="right" vertical="center" wrapText="1"/>
    </xf>
    <xf numFmtId="0" fontId="13" fillId="17" borderId="0" xfId="0" applyNumberFormat="1" applyFont="1" applyFill="1" applyBorder="1" applyAlignment="1" applyProtection="1">
      <alignment horizontal="right" vertical="center" wrapText="1"/>
    </xf>
    <xf numFmtId="0" fontId="22" fillId="17" borderId="2" xfId="0" applyFont="1" applyFill="1" applyBorder="1" applyAlignment="1" applyProtection="1">
      <alignment horizontal="left" vertical="top" wrapText="1"/>
    </xf>
    <xf numFmtId="0" fontId="22" fillId="17" borderId="3" xfId="0" applyFont="1" applyFill="1" applyBorder="1" applyAlignment="1" applyProtection="1">
      <alignment horizontal="left" vertical="top" wrapText="1"/>
    </xf>
    <xf numFmtId="0" fontId="22" fillId="17" borderId="4" xfId="0" applyFont="1" applyFill="1" applyBorder="1" applyAlignment="1" applyProtection="1">
      <alignment horizontal="left" vertical="top" wrapText="1"/>
    </xf>
    <xf numFmtId="0" fontId="21" fillId="0" borderId="2" xfId="0" applyFont="1" applyBorder="1" applyAlignment="1">
      <alignment horizontal="right" vertical="center"/>
    </xf>
    <xf numFmtId="0" fontId="22" fillId="17" borderId="19" xfId="0" applyFont="1" applyFill="1" applyBorder="1" applyAlignment="1">
      <alignment horizontal="center" vertical="center"/>
    </xf>
    <xf numFmtId="0" fontId="22" fillId="0" borderId="1" xfId="0" applyFont="1" applyBorder="1" applyAlignment="1">
      <alignment horizontal="center" vertical="center"/>
    </xf>
    <xf numFmtId="0" fontId="21" fillId="17" borderId="19" xfId="0" applyFont="1" applyFill="1" applyBorder="1" applyAlignment="1">
      <alignment horizontal="center" vertical="center"/>
    </xf>
    <xf numFmtId="0" fontId="21" fillId="0" borderId="1" xfId="0" applyFont="1" applyBorder="1" applyAlignment="1">
      <alignment horizontal="center" vertical="center"/>
    </xf>
    <xf numFmtId="0" fontId="11" fillId="0" borderId="2" xfId="0" applyNumberFormat="1" applyFont="1" applyBorder="1" applyAlignment="1" applyProtection="1">
      <alignment horizontal="center"/>
      <protection hidden="1"/>
    </xf>
    <xf numFmtId="0" fontId="11" fillId="0" borderId="3" xfId="0" applyNumberFormat="1" applyFont="1" applyBorder="1" applyAlignment="1" applyProtection="1">
      <alignment horizontal="center"/>
      <protection hidden="1"/>
    </xf>
    <xf numFmtId="0" fontId="11" fillId="17" borderId="3" xfId="0" applyNumberFormat="1" applyFont="1" applyFill="1" applyBorder="1" applyAlignment="1" applyProtection="1">
      <alignment horizontal="center"/>
      <protection hidden="1"/>
    </xf>
    <xf numFmtId="0" fontId="11" fillId="17" borderId="4" xfId="0" applyNumberFormat="1" applyFont="1" applyFill="1" applyBorder="1" applyAlignment="1" applyProtection="1">
      <alignment horizontal="center"/>
      <protection hidden="1"/>
    </xf>
    <xf numFmtId="0" fontId="21" fillId="9" borderId="5" xfId="21" applyNumberFormat="1" applyFont="1" applyFill="1" applyBorder="1" applyAlignment="1" applyProtection="1">
      <alignment horizontal="right"/>
    </xf>
    <xf numFmtId="0" fontId="21" fillId="9" borderId="0" xfId="21" applyNumberFormat="1" applyFont="1" applyFill="1" applyBorder="1" applyAlignment="1" applyProtection="1">
      <alignment horizontal="right"/>
    </xf>
    <xf numFmtId="0" fontId="22" fillId="0" borderId="2" xfId="21" applyNumberFormat="1" applyFont="1" applyFill="1" applyBorder="1" applyAlignment="1" applyProtection="1">
      <alignment horizontal="center" vertical="center" wrapText="1"/>
      <protection hidden="1"/>
    </xf>
    <xf numFmtId="0" fontId="22" fillId="0" borderId="3" xfId="21" applyNumberFormat="1" applyFont="1" applyFill="1" applyBorder="1" applyAlignment="1" applyProtection="1">
      <alignment horizontal="center" vertical="center" wrapText="1"/>
      <protection hidden="1"/>
    </xf>
    <xf numFmtId="0" fontId="22" fillId="0" borderId="4" xfId="21" applyNumberFormat="1" applyFont="1" applyFill="1" applyBorder="1" applyAlignment="1" applyProtection="1">
      <alignment horizontal="center" vertical="center" wrapText="1"/>
      <protection hidden="1"/>
    </xf>
    <xf numFmtId="0" fontId="21" fillId="5" borderId="57" xfId="0" applyFont="1" applyFill="1" applyBorder="1" applyAlignment="1">
      <alignment horizontal="right"/>
    </xf>
    <xf numFmtId="0" fontId="21" fillId="5" borderId="11" xfId="0" applyFont="1" applyFill="1" applyBorder="1" applyAlignment="1">
      <alignment horizontal="right"/>
    </xf>
    <xf numFmtId="0" fontId="21" fillId="17" borderId="28" xfId="0" applyFont="1" applyFill="1" applyBorder="1" applyAlignment="1" applyProtection="1">
      <alignment horizontal="center" vertical="center"/>
    </xf>
    <xf numFmtId="0" fontId="21" fillId="17" borderId="7" xfId="0" applyFont="1" applyFill="1" applyBorder="1" applyAlignment="1" applyProtection="1">
      <alignment horizontal="center" vertical="center"/>
    </xf>
    <xf numFmtId="0" fontId="7" fillId="31" borderId="2" xfId="0" applyFont="1" applyFill="1" applyBorder="1" applyAlignment="1" applyProtection="1">
      <alignment horizontal="center"/>
      <protection locked="0"/>
    </xf>
    <xf numFmtId="0" fontId="7" fillId="31" borderId="3" xfId="0" applyFont="1" applyFill="1" applyBorder="1" applyAlignment="1" applyProtection="1">
      <alignment horizontal="center"/>
      <protection locked="0"/>
    </xf>
    <xf numFmtId="0" fontId="7" fillId="31" borderId="4" xfId="0" applyFont="1" applyFill="1" applyBorder="1" applyAlignment="1" applyProtection="1">
      <alignment horizontal="center"/>
      <protection locked="0"/>
    </xf>
    <xf numFmtId="0" fontId="55" fillId="17" borderId="0" xfId="21" applyNumberFormat="1" applyFont="1" applyFill="1" applyBorder="1" applyAlignment="1" applyProtection="1">
      <alignment horizontal="right"/>
    </xf>
    <xf numFmtId="0" fontId="88" fillId="17" borderId="0" xfId="0" applyNumberFormat="1" applyFont="1" applyFill="1" applyBorder="1" applyAlignment="1" applyProtection="1">
      <alignment horizontal="center"/>
    </xf>
    <xf numFmtId="0" fontId="23" fillId="9" borderId="5" xfId="21" applyNumberFormat="1" applyFont="1" applyFill="1" applyBorder="1" applyAlignment="1" applyProtection="1">
      <alignment horizontal="center" vertical="center" wrapText="1"/>
      <protection hidden="1"/>
    </xf>
    <xf numFmtId="0" fontId="23" fillId="9" borderId="0" xfId="21" applyNumberFormat="1" applyFont="1" applyFill="1" applyBorder="1" applyAlignment="1" applyProtection="1">
      <alignment horizontal="center" vertical="center" wrapText="1"/>
      <protection hidden="1"/>
    </xf>
    <xf numFmtId="0" fontId="21" fillId="17" borderId="5" xfId="21" applyNumberFormat="1" applyFont="1" applyFill="1" applyBorder="1" applyAlignment="1" applyProtection="1">
      <alignment horizontal="right"/>
    </xf>
    <xf numFmtId="0" fontId="21" fillId="17" borderId="0" xfId="21" applyNumberFormat="1" applyFont="1" applyFill="1" applyBorder="1" applyAlignment="1" applyProtection="1">
      <alignment horizontal="right"/>
    </xf>
    <xf numFmtId="14" fontId="10" fillId="0" borderId="1" xfId="0" applyNumberFormat="1" applyFont="1" applyFill="1" applyBorder="1" applyAlignment="1" applyProtection="1">
      <alignment horizontal="center"/>
      <protection hidden="1"/>
    </xf>
    <xf numFmtId="0" fontId="13" fillId="17" borderId="5" xfId="21" applyNumberFormat="1" applyFont="1" applyFill="1" applyBorder="1" applyAlignment="1" applyProtection="1">
      <alignment horizontal="center" vertical="center" wrapText="1"/>
    </xf>
    <xf numFmtId="0" fontId="13" fillId="17" borderId="0" xfId="21" applyNumberFormat="1" applyFont="1" applyFill="1" applyBorder="1" applyAlignment="1" applyProtection="1">
      <alignment horizontal="center" vertical="center" wrapText="1"/>
    </xf>
    <xf numFmtId="0" fontId="13" fillId="9" borderId="5" xfId="21" applyNumberFormat="1" applyFont="1" applyFill="1" applyBorder="1" applyAlignment="1" applyProtection="1">
      <alignment horizontal="center" vertical="center" wrapText="1"/>
    </xf>
    <xf numFmtId="0" fontId="13" fillId="9" borderId="0" xfId="21" applyNumberFormat="1" applyFont="1" applyFill="1" applyBorder="1" applyAlignment="1" applyProtection="1">
      <alignment horizontal="center" vertical="center" wrapText="1"/>
    </xf>
    <xf numFmtId="0" fontId="37" fillId="9" borderId="5" xfId="21" applyNumberFormat="1" applyFont="1" applyFill="1" applyBorder="1" applyAlignment="1" applyProtection="1">
      <alignment horizontal="center"/>
    </xf>
    <xf numFmtId="0" fontId="7" fillId="9" borderId="0" xfId="21" applyNumberFormat="1" applyFont="1" applyFill="1" applyBorder="1" applyAlignment="1" applyProtection="1">
      <alignment horizontal="center"/>
    </xf>
    <xf numFmtId="0" fontId="7" fillId="17" borderId="0" xfId="21" applyNumberFormat="1" applyFont="1" applyFill="1" applyBorder="1" applyAlignment="1" applyProtection="1">
      <alignment horizontal="center"/>
    </xf>
    <xf numFmtId="0" fontId="7" fillId="9" borderId="5" xfId="21" applyNumberFormat="1" applyFont="1" applyFill="1" applyBorder="1" applyAlignment="1" applyProtection="1">
      <alignment horizontal="center" wrapText="1"/>
    </xf>
    <xf numFmtId="0" fontId="7" fillId="9" borderId="0" xfId="21" applyNumberFormat="1" applyFont="1" applyFill="1" applyBorder="1" applyAlignment="1" applyProtection="1">
      <alignment horizontal="center" wrapText="1"/>
    </xf>
    <xf numFmtId="0" fontId="7" fillId="17" borderId="0" xfId="21" applyNumberFormat="1" applyFont="1" applyFill="1" applyBorder="1" applyAlignment="1" applyProtection="1">
      <alignment horizontal="center" wrapText="1"/>
    </xf>
    <xf numFmtId="0" fontId="22" fillId="9" borderId="0" xfId="21" applyNumberFormat="1" applyFont="1" applyFill="1" applyBorder="1" applyAlignment="1" applyProtection="1">
      <alignment horizontal="center"/>
    </xf>
    <xf numFmtId="0" fontId="22" fillId="9" borderId="6" xfId="21" applyNumberFormat="1" applyFont="1" applyFill="1" applyBorder="1" applyAlignment="1" applyProtection="1">
      <alignment horizontal="center"/>
    </xf>
    <xf numFmtId="0" fontId="10" fillId="30" borderId="2" xfId="0" applyNumberFormat="1" applyFont="1" applyFill="1" applyBorder="1" applyAlignment="1" applyProtection="1">
      <alignment horizontal="center"/>
      <protection locked="0"/>
    </xf>
    <xf numFmtId="0" fontId="10" fillId="30" borderId="3" xfId="0" applyNumberFormat="1" applyFont="1" applyFill="1" applyBorder="1" applyAlignment="1" applyProtection="1">
      <alignment horizontal="center"/>
      <protection locked="0"/>
    </xf>
    <xf numFmtId="0" fontId="10" fillId="30" borderId="4" xfId="0" applyNumberFormat="1" applyFont="1" applyFill="1" applyBorder="1" applyAlignment="1" applyProtection="1">
      <alignment horizontal="center"/>
      <protection locked="0"/>
    </xf>
    <xf numFmtId="0" fontId="21" fillId="17" borderId="5" xfId="159" applyFont="1" applyFill="1" applyBorder="1" applyAlignment="1">
      <alignment horizontal="right"/>
    </xf>
    <xf numFmtId="0" fontId="21" fillId="17" borderId="0" xfId="159" applyFont="1" applyFill="1" applyBorder="1" applyAlignment="1">
      <alignment horizontal="right"/>
    </xf>
    <xf numFmtId="0" fontId="21" fillId="17" borderId="14" xfId="159" applyFont="1" applyFill="1" applyBorder="1" applyAlignment="1">
      <alignment horizontal="right"/>
    </xf>
    <xf numFmtId="0" fontId="22" fillId="17" borderId="10" xfId="28" applyNumberFormat="1" applyFont="1" applyFill="1" applyBorder="1" applyAlignment="1" applyProtection="1">
      <alignment horizontal="center"/>
    </xf>
    <xf numFmtId="0" fontId="22" fillId="17" borderId="56" xfId="28" applyNumberFormat="1" applyFont="1" applyFill="1" applyBorder="1" applyAlignment="1" applyProtection="1">
      <alignment horizontal="center"/>
    </xf>
    <xf numFmtId="0" fontId="22" fillId="17" borderId="0" xfId="21" applyNumberFormat="1" applyFont="1" applyFill="1" applyBorder="1" applyAlignment="1" applyProtection="1">
      <alignment horizontal="center"/>
    </xf>
    <xf numFmtId="0" fontId="22" fillId="2" borderId="2" xfId="25" applyFont="1" applyFill="1" applyBorder="1" applyAlignment="1" applyProtection="1">
      <alignment horizontal="center"/>
      <protection locked="0"/>
    </xf>
    <xf numFmtId="0" fontId="22" fillId="2" borderId="3" xfId="25" applyFont="1" applyFill="1" applyBorder="1" applyAlignment="1" applyProtection="1">
      <alignment horizontal="center"/>
      <protection locked="0"/>
    </xf>
    <xf numFmtId="0" fontId="22" fillId="2" borderId="4" xfId="25" applyFont="1" applyFill="1" applyBorder="1" applyAlignment="1" applyProtection="1">
      <alignment horizontal="center"/>
      <protection locked="0"/>
    </xf>
    <xf numFmtId="0" fontId="21" fillId="17" borderId="14" xfId="21" applyNumberFormat="1" applyFont="1" applyFill="1" applyBorder="1" applyAlignment="1" applyProtection="1">
      <alignment horizontal="right"/>
    </xf>
    <xf numFmtId="0" fontId="7" fillId="30" borderId="10" xfId="0" applyNumberFormat="1" applyFont="1" applyFill="1" applyBorder="1" applyAlignment="1" applyProtection="1">
      <alignment horizontal="center"/>
      <protection locked="0"/>
    </xf>
    <xf numFmtId="0" fontId="7" fillId="30" borderId="55" xfId="0" applyNumberFormat="1" applyFont="1" applyFill="1" applyBorder="1" applyAlignment="1" applyProtection="1">
      <alignment horizontal="center"/>
      <protection locked="0"/>
    </xf>
    <xf numFmtId="0" fontId="7" fillId="30" borderId="56" xfId="0" applyNumberFormat="1" applyFont="1" applyFill="1" applyBorder="1" applyAlignment="1" applyProtection="1">
      <alignment horizontal="center"/>
      <protection locked="0"/>
    </xf>
    <xf numFmtId="0" fontId="10" fillId="17" borderId="0" xfId="0" applyNumberFormat="1" applyFont="1" applyFill="1" applyBorder="1" applyAlignment="1" applyProtection="1">
      <alignment horizontal="center"/>
      <protection locked="0"/>
    </xf>
    <xf numFmtId="0" fontId="21" fillId="17" borderId="5" xfId="21" applyNumberFormat="1" applyFont="1" applyFill="1" applyBorder="1" applyAlignment="1" applyProtection="1">
      <alignment horizontal="right" vertical="center"/>
    </xf>
    <xf numFmtId="0" fontId="21" fillId="17" borderId="0" xfId="21" applyNumberFormat="1" applyFont="1" applyFill="1" applyBorder="1" applyAlignment="1" applyProtection="1">
      <alignment horizontal="right" vertical="center"/>
    </xf>
    <xf numFmtId="0" fontId="21" fillId="17" borderId="14" xfId="21" applyNumberFormat="1" applyFont="1" applyFill="1" applyBorder="1" applyAlignment="1" applyProtection="1">
      <alignment horizontal="right" vertical="center"/>
    </xf>
    <xf numFmtId="190" fontId="10" fillId="30" borderId="7" xfId="0" applyNumberFormat="1" applyFont="1" applyFill="1" applyBorder="1" applyAlignment="1" applyProtection="1">
      <alignment horizontal="center"/>
      <protection locked="0"/>
    </xf>
    <xf numFmtId="0" fontId="22" fillId="17" borderId="1" xfId="21" applyNumberFormat="1" applyFont="1" applyFill="1" applyBorder="1" applyAlignment="1" applyProtection="1">
      <alignment horizontal="center"/>
      <protection hidden="1"/>
    </xf>
    <xf numFmtId="0" fontId="27" fillId="18" borderId="5" xfId="21" applyNumberFormat="1" applyFont="1" applyFill="1" applyBorder="1" applyAlignment="1" applyProtection="1">
      <alignment horizontal="left" vertical="top" wrapText="1"/>
    </xf>
    <xf numFmtId="0" fontId="27" fillId="18" borderId="0" xfId="21" applyNumberFormat="1" applyFont="1" applyFill="1" applyBorder="1" applyAlignment="1" applyProtection="1">
      <alignment horizontal="left" vertical="top" wrapText="1"/>
    </xf>
    <xf numFmtId="0" fontId="27" fillId="9" borderId="0" xfId="21" applyNumberFormat="1" applyFont="1" applyFill="1" applyBorder="1" applyAlignment="1" applyProtection="1">
      <alignment horizontal="left" vertical="top" wrapText="1"/>
    </xf>
    <xf numFmtId="0" fontId="22" fillId="18" borderId="0" xfId="21" applyNumberFormat="1" applyFont="1" applyFill="1" applyBorder="1" applyAlignment="1" applyProtection="1"/>
    <xf numFmtId="0" fontId="22" fillId="0" borderId="0" xfId="21" applyNumberFormat="1" applyFont="1" applyFill="1" applyBorder="1" applyAlignment="1" applyProtection="1"/>
    <xf numFmtId="0" fontId="22" fillId="2" borderId="10" xfId="25" applyFont="1" applyFill="1" applyBorder="1" applyAlignment="1" applyProtection="1">
      <alignment horizontal="center"/>
      <protection locked="0"/>
    </xf>
    <xf numFmtId="0" fontId="22" fillId="2" borderId="55" xfId="25" applyFont="1" applyFill="1" applyBorder="1" applyAlignment="1" applyProtection="1">
      <alignment horizontal="center"/>
      <protection locked="0"/>
    </xf>
    <xf numFmtId="0" fontId="22" fillId="2" borderId="56" xfId="25" applyFont="1" applyFill="1" applyBorder="1" applyAlignment="1" applyProtection="1">
      <alignment horizontal="center"/>
      <protection locked="0"/>
    </xf>
    <xf numFmtId="0" fontId="27" fillId="17" borderId="5" xfId="21" applyNumberFormat="1" applyFont="1" applyFill="1" applyBorder="1" applyAlignment="1" applyProtection="1">
      <alignment horizontal="left" vertical="top" wrapText="1"/>
    </xf>
    <xf numFmtId="0" fontId="27" fillId="17" borderId="0" xfId="21" applyNumberFormat="1" applyFont="1" applyFill="1" applyBorder="1" applyAlignment="1" applyProtection="1">
      <alignment horizontal="left" vertical="top" wrapText="1"/>
    </xf>
    <xf numFmtId="0" fontId="27" fillId="17" borderId="14" xfId="21" applyNumberFormat="1" applyFont="1" applyFill="1" applyBorder="1" applyAlignment="1" applyProtection="1">
      <alignment horizontal="left" vertical="top" wrapText="1"/>
    </xf>
    <xf numFmtId="0" fontId="22" fillId="17" borderId="15" xfId="21" applyNumberFormat="1" applyFont="1" applyFill="1" applyBorder="1" applyAlignment="1" applyProtection="1"/>
    <xf numFmtId="0" fontId="22" fillId="17" borderId="6" xfId="21" applyNumberFormat="1" applyFont="1" applyFill="1" applyBorder="1" applyAlignment="1" applyProtection="1"/>
    <xf numFmtId="0" fontId="22" fillId="17" borderId="16" xfId="21" applyNumberFormat="1" applyFont="1" applyFill="1" applyBorder="1" applyAlignment="1" applyProtection="1"/>
    <xf numFmtId="0" fontId="81" fillId="17" borderId="6" xfId="159" applyFont="1" applyFill="1" applyBorder="1" applyAlignment="1" applyProtection="1">
      <alignment horizontal="center"/>
    </xf>
    <xf numFmtId="0" fontId="21" fillId="5" borderId="5" xfId="159" applyFont="1" applyFill="1" applyBorder="1" applyAlignment="1">
      <alignment horizontal="right"/>
    </xf>
    <xf numFmtId="0" fontId="21" fillId="5" borderId="0" xfId="159" applyFont="1" applyFill="1" applyBorder="1" applyAlignment="1">
      <alignment horizontal="right"/>
    </xf>
    <xf numFmtId="190" fontId="10" fillId="30" borderId="1" xfId="0" applyNumberFormat="1" applyFont="1" applyFill="1" applyBorder="1" applyAlignment="1" applyProtection="1">
      <alignment horizontal="center"/>
      <protection locked="0"/>
    </xf>
    <xf numFmtId="0" fontId="21" fillId="7" borderId="2" xfId="25" applyFont="1" applyFill="1" applyBorder="1" applyAlignment="1">
      <alignment horizontal="left"/>
    </xf>
    <xf numFmtId="0" fontId="21" fillId="7" borderId="3" xfId="25" applyFont="1" applyFill="1" applyBorder="1" applyAlignment="1">
      <alignment horizontal="left"/>
    </xf>
    <xf numFmtId="0" fontId="21" fillId="7" borderId="4" xfId="25" applyFont="1" applyFill="1" applyBorder="1" applyAlignment="1">
      <alignment horizontal="left"/>
    </xf>
    <xf numFmtId="2" fontId="87" fillId="17" borderId="0" xfId="0" applyNumberFormat="1" applyFont="1" applyFill="1" applyBorder="1" applyAlignment="1" applyProtection="1">
      <alignment horizontal="center" wrapText="1"/>
    </xf>
    <xf numFmtId="0" fontId="83" fillId="30" borderId="2" xfId="0" applyNumberFormat="1" applyFont="1" applyFill="1" applyBorder="1" applyAlignment="1" applyProtection="1">
      <alignment horizontal="left" vertical="center" wrapText="1"/>
      <protection locked="0"/>
    </xf>
    <xf numFmtId="0" fontId="83" fillId="30" borderId="3" xfId="0" applyNumberFormat="1" applyFont="1" applyFill="1" applyBorder="1" applyAlignment="1" applyProtection="1">
      <alignment horizontal="left" vertical="center" wrapText="1"/>
      <protection locked="0"/>
    </xf>
    <xf numFmtId="0" fontId="83" fillId="30" borderId="4" xfId="0" applyNumberFormat="1" applyFont="1" applyFill="1" applyBorder="1" applyAlignment="1" applyProtection="1">
      <alignment horizontal="left" vertical="center" wrapText="1"/>
      <protection locked="0"/>
    </xf>
    <xf numFmtId="0" fontId="22" fillId="0" borderId="0" xfId="21" applyNumberFormat="1" applyFont="1" applyFill="1" applyBorder="1" applyAlignment="1" applyProtection="1">
      <alignment horizontal="center"/>
    </xf>
    <xf numFmtId="171" fontId="22" fillId="17" borderId="0" xfId="21" applyNumberFormat="1" applyFont="1" applyFill="1" applyBorder="1" applyAlignment="1" applyProtection="1">
      <alignment horizontal="center"/>
      <protection hidden="1"/>
    </xf>
    <xf numFmtId="0" fontId="21" fillId="9" borderId="54" xfId="21" applyNumberFormat="1" applyFont="1" applyFill="1" applyBorder="1" applyAlignment="1" applyProtection="1">
      <alignment horizontal="center" vertical="center" wrapText="1"/>
    </xf>
    <xf numFmtId="0" fontId="21" fillId="9" borderId="56" xfId="21" applyNumberFormat="1" applyFont="1" applyFill="1" applyBorder="1" applyAlignment="1" applyProtection="1">
      <alignment horizontal="center" vertical="center" wrapText="1"/>
    </xf>
    <xf numFmtId="171" fontId="22" fillId="17" borderId="1" xfId="21" applyNumberFormat="1" applyFont="1" applyFill="1" applyBorder="1" applyAlignment="1" applyProtection="1">
      <alignment horizontal="center"/>
      <protection hidden="1"/>
    </xf>
    <xf numFmtId="171" fontId="22" fillId="0" borderId="1" xfId="21" applyNumberFormat="1" applyFont="1" applyFill="1" applyBorder="1" applyAlignment="1" applyProtection="1">
      <alignment horizontal="center"/>
      <protection hidden="1"/>
    </xf>
    <xf numFmtId="2" fontId="10" fillId="0" borderId="1" xfId="0" applyNumberFormat="1" applyFont="1" applyFill="1" applyBorder="1" applyAlignment="1" applyProtection="1">
      <alignment horizontal="center"/>
    </xf>
    <xf numFmtId="172" fontId="22" fillId="17" borderId="0" xfId="21" applyNumberFormat="1" applyFont="1" applyFill="1" applyBorder="1" applyAlignment="1" applyProtection="1">
      <alignment horizontal="center"/>
      <protection hidden="1"/>
    </xf>
    <xf numFmtId="0" fontId="21" fillId="11" borderId="2" xfId="21" applyNumberFormat="1" applyFont="1" applyFill="1" applyBorder="1" applyAlignment="1" applyProtection="1">
      <alignment horizontal="left" vertical="center" wrapText="1"/>
    </xf>
    <xf numFmtId="0" fontId="21" fillId="11" borderId="3" xfId="21" applyNumberFormat="1" applyFont="1" applyFill="1" applyBorder="1" applyAlignment="1" applyProtection="1">
      <alignment horizontal="left" vertical="center" wrapText="1"/>
    </xf>
    <xf numFmtId="0" fontId="21" fillId="11" borderId="4" xfId="21" applyNumberFormat="1" applyFont="1" applyFill="1" applyBorder="1" applyAlignment="1" applyProtection="1">
      <alignment horizontal="left" vertical="center" wrapText="1"/>
    </xf>
    <xf numFmtId="0" fontId="23" fillId="9" borderId="54" xfId="21" applyNumberFormat="1" applyFont="1" applyFill="1" applyBorder="1" applyAlignment="1" applyProtection="1">
      <alignment horizontal="center" vertical="center" wrapText="1"/>
      <protection hidden="1"/>
    </xf>
    <xf numFmtId="0" fontId="23" fillId="9" borderId="55" xfId="21" applyNumberFormat="1" applyFont="1" applyFill="1" applyBorder="1" applyAlignment="1" applyProtection="1">
      <alignment horizontal="center" vertical="center" wrapText="1"/>
      <protection hidden="1"/>
    </xf>
    <xf numFmtId="0" fontId="23" fillId="9" borderId="56" xfId="21" applyNumberFormat="1" applyFont="1" applyFill="1" applyBorder="1" applyAlignment="1" applyProtection="1">
      <alignment horizontal="center" vertical="center" wrapText="1"/>
      <protection hidden="1"/>
    </xf>
    <xf numFmtId="0" fontId="23" fillId="17" borderId="5" xfId="21" applyNumberFormat="1" applyFont="1" applyFill="1" applyBorder="1" applyAlignment="1" applyProtection="1">
      <alignment horizontal="center" vertical="center" wrapText="1"/>
      <protection hidden="1"/>
    </xf>
    <xf numFmtId="0" fontId="23" fillId="17" borderId="0" xfId="21" applyNumberFormat="1" applyFont="1" applyFill="1" applyBorder="1" applyAlignment="1" applyProtection="1">
      <alignment horizontal="center" vertical="center" wrapText="1"/>
      <protection hidden="1"/>
    </xf>
    <xf numFmtId="0" fontId="23" fillId="9" borderId="14" xfId="21" applyNumberFormat="1" applyFont="1" applyFill="1" applyBorder="1" applyAlignment="1" applyProtection="1">
      <alignment horizontal="center" vertical="center" wrapText="1"/>
      <protection hidden="1"/>
    </xf>
    <xf numFmtId="0" fontId="13" fillId="9" borderId="14" xfId="21" applyNumberFormat="1" applyFont="1" applyFill="1" applyBorder="1" applyAlignment="1" applyProtection="1">
      <alignment horizontal="center" vertical="center" wrapText="1"/>
    </xf>
    <xf numFmtId="0" fontId="37" fillId="9" borderId="0" xfId="21" applyNumberFormat="1" applyFont="1" applyFill="1" applyBorder="1" applyAlignment="1" applyProtection="1">
      <alignment horizontal="center"/>
    </xf>
    <xf numFmtId="0" fontId="37" fillId="17" borderId="0" xfId="21" applyNumberFormat="1" applyFont="1" applyFill="1" applyBorder="1" applyAlignment="1" applyProtection="1">
      <alignment horizontal="center"/>
    </xf>
    <xf numFmtId="0" fontId="37" fillId="9" borderId="14" xfId="21" applyNumberFormat="1" applyFont="1" applyFill="1" applyBorder="1" applyAlignment="1" applyProtection="1">
      <alignment horizontal="center"/>
    </xf>
    <xf numFmtId="0" fontId="7" fillId="9" borderId="5" xfId="21" applyNumberFormat="1" applyFont="1" applyFill="1" applyBorder="1" applyAlignment="1" applyProtection="1">
      <alignment horizontal="center"/>
    </xf>
    <xf numFmtId="0" fontId="7" fillId="9" borderId="14" xfId="21" applyNumberFormat="1" applyFont="1" applyFill="1" applyBorder="1" applyAlignment="1" applyProtection="1">
      <alignment horizontal="center"/>
    </xf>
    <xf numFmtId="14" fontId="22" fillId="17" borderId="2" xfId="21" applyNumberFormat="1" applyFont="1" applyFill="1" applyBorder="1" applyAlignment="1" applyProtection="1">
      <alignment horizontal="center" vertical="center" wrapText="1"/>
      <protection hidden="1"/>
    </xf>
    <xf numFmtId="14" fontId="22" fillId="17" borderId="3" xfId="21" applyNumberFormat="1" applyFont="1" applyFill="1" applyBorder="1" applyAlignment="1" applyProtection="1">
      <alignment horizontal="center" vertical="center" wrapText="1"/>
      <protection hidden="1"/>
    </xf>
    <xf numFmtId="14" fontId="22" fillId="17" borderId="4" xfId="21" applyNumberFormat="1" applyFont="1" applyFill="1" applyBorder="1" applyAlignment="1" applyProtection="1">
      <alignment horizontal="center" vertical="center" wrapText="1"/>
      <protection hidden="1"/>
    </xf>
    <xf numFmtId="0" fontId="22" fillId="17" borderId="15" xfId="21" applyNumberFormat="1" applyFont="1" applyFill="1" applyBorder="1" applyAlignment="1" applyProtection="1">
      <alignment horizontal="center" vertical="center" wrapText="1"/>
      <protection hidden="1"/>
    </xf>
    <xf numFmtId="0" fontId="22" fillId="0" borderId="16" xfId="21" applyNumberFormat="1" applyFont="1" applyFill="1" applyBorder="1" applyAlignment="1" applyProtection="1">
      <alignment horizontal="center" vertical="center" wrapText="1"/>
      <protection hidden="1"/>
    </xf>
    <xf numFmtId="2" fontId="22" fillId="0" borderId="1" xfId="21" applyNumberFormat="1" applyFont="1" applyFill="1" applyBorder="1" applyAlignment="1" applyProtection="1">
      <alignment horizontal="center"/>
      <protection hidden="1"/>
    </xf>
    <xf numFmtId="0" fontId="21" fillId="17" borderId="56" xfId="21" applyNumberFormat="1" applyFont="1" applyFill="1" applyBorder="1" applyAlignment="1" applyProtection="1">
      <alignment horizontal="center" vertical="center" wrapText="1"/>
    </xf>
    <xf numFmtId="0" fontId="21" fillId="17" borderId="54" xfId="21" applyNumberFormat="1" applyFont="1" applyFill="1" applyBorder="1" applyAlignment="1" applyProtection="1">
      <alignment horizontal="center" vertical="center" wrapText="1"/>
    </xf>
    <xf numFmtId="0" fontId="21" fillId="9" borderId="2" xfId="21" applyNumberFormat="1" applyFont="1" applyFill="1" applyBorder="1" applyAlignment="1" applyProtection="1">
      <alignment horizontal="center" vertical="center" wrapText="1"/>
      <protection hidden="1"/>
    </xf>
    <xf numFmtId="0" fontId="21" fillId="9" borderId="4" xfId="21" applyNumberFormat="1" applyFont="1" applyFill="1" applyBorder="1" applyAlignment="1" applyProtection="1">
      <alignment horizontal="center" vertical="center" wrapText="1"/>
      <protection hidden="1"/>
    </xf>
    <xf numFmtId="0" fontId="22" fillId="17" borderId="5" xfId="21" applyNumberFormat="1" applyFont="1" applyFill="1" applyBorder="1" applyAlignment="1" applyProtection="1">
      <alignment horizontal="left"/>
    </xf>
    <xf numFmtId="0" fontId="22" fillId="17" borderId="0" xfId="21" applyNumberFormat="1" applyFont="1" applyFill="1" applyBorder="1" applyAlignment="1" applyProtection="1">
      <alignment horizontal="left"/>
    </xf>
    <xf numFmtId="0" fontId="21" fillId="11" borderId="2" xfId="21" applyNumberFormat="1" applyFont="1" applyFill="1" applyBorder="1" applyAlignment="1" applyProtection="1">
      <alignment horizontal="left"/>
    </xf>
    <xf numFmtId="0" fontId="21" fillId="11" borderId="3" xfId="21" applyNumberFormat="1" applyFont="1" applyFill="1" applyBorder="1" applyAlignment="1" applyProtection="1">
      <alignment horizontal="left"/>
    </xf>
    <xf numFmtId="0" fontId="21" fillId="11" borderId="4" xfId="21" applyNumberFormat="1" applyFont="1" applyFill="1" applyBorder="1" applyAlignment="1" applyProtection="1">
      <alignment horizontal="left"/>
    </xf>
    <xf numFmtId="0" fontId="22" fillId="9" borderId="0" xfId="21" applyNumberFormat="1" applyFont="1" applyFill="1" applyBorder="1" applyAlignment="1" applyProtection="1">
      <alignment horizontal="left"/>
    </xf>
    <xf numFmtId="0" fontId="22" fillId="9" borderId="14" xfId="21" applyNumberFormat="1" applyFont="1" applyFill="1" applyBorder="1" applyAlignment="1" applyProtection="1">
      <alignment horizontal="left"/>
    </xf>
    <xf numFmtId="171" fontId="22" fillId="17" borderId="2" xfId="21" applyNumberFormat="1" applyFont="1" applyFill="1" applyBorder="1" applyAlignment="1" applyProtection="1">
      <alignment horizontal="center"/>
      <protection hidden="1"/>
    </xf>
    <xf numFmtId="171" fontId="22" fillId="17" borderId="4" xfId="21" applyNumberFormat="1" applyFont="1" applyFill="1" applyBorder="1" applyAlignment="1" applyProtection="1">
      <alignment horizontal="center"/>
      <protection hidden="1"/>
    </xf>
    <xf numFmtId="172" fontId="22" fillId="30" borderId="1" xfId="21" applyNumberFormat="1" applyFont="1" applyFill="1" applyBorder="1" applyAlignment="1" applyProtection="1">
      <alignment horizontal="center"/>
      <protection locked="0"/>
    </xf>
    <xf numFmtId="14" fontId="22" fillId="17" borderId="10" xfId="21" applyNumberFormat="1" applyFont="1" applyFill="1" applyBorder="1" applyAlignment="1" applyProtection="1">
      <alignment horizontal="center" vertical="center" wrapText="1"/>
      <protection hidden="1"/>
    </xf>
    <xf numFmtId="14" fontId="22" fillId="17" borderId="12" xfId="21" applyNumberFormat="1" applyFont="1" applyFill="1" applyBorder="1" applyAlignment="1" applyProtection="1">
      <alignment horizontal="center" vertical="center" wrapText="1"/>
      <protection hidden="1"/>
    </xf>
    <xf numFmtId="0" fontId="23" fillId="9" borderId="10" xfId="21" applyNumberFormat="1" applyFont="1" applyFill="1" applyBorder="1" applyAlignment="1" applyProtection="1">
      <alignment horizontal="center" vertical="center" wrapText="1"/>
      <protection hidden="1"/>
    </xf>
    <xf numFmtId="0" fontId="23" fillId="9" borderId="11" xfId="21" applyNumberFormat="1" applyFont="1" applyFill="1" applyBorder="1" applyAlignment="1" applyProtection="1">
      <alignment horizontal="center" vertical="center" wrapText="1"/>
      <protection hidden="1"/>
    </xf>
    <xf numFmtId="0" fontId="23" fillId="9" borderId="12" xfId="21" applyNumberFormat="1" applyFont="1" applyFill="1" applyBorder="1" applyAlignment="1" applyProtection="1">
      <alignment horizontal="center" vertical="center" wrapText="1"/>
      <protection hidden="1"/>
    </xf>
    <xf numFmtId="0" fontId="22" fillId="17" borderId="5" xfId="21" applyNumberFormat="1" applyFont="1" applyFill="1" applyBorder="1" applyAlignment="1" applyProtection="1">
      <alignment horizontal="left" vertical="center" wrapText="1"/>
    </xf>
    <xf numFmtId="0" fontId="22" fillId="9" borderId="0" xfId="21" applyNumberFormat="1" applyFont="1" applyFill="1" applyBorder="1" applyAlignment="1" applyProtection="1">
      <alignment horizontal="left" vertical="center" wrapText="1"/>
    </xf>
    <xf numFmtId="0" fontId="22" fillId="17" borderId="0" xfId="21" applyNumberFormat="1" applyFont="1" applyFill="1" applyBorder="1" applyAlignment="1" applyProtection="1">
      <alignment horizontal="left" vertical="center" wrapText="1"/>
    </xf>
    <xf numFmtId="0" fontId="22" fillId="9" borderId="14" xfId="21" applyNumberFormat="1" applyFont="1" applyFill="1" applyBorder="1" applyAlignment="1" applyProtection="1">
      <alignment horizontal="left" vertical="center" wrapText="1"/>
    </xf>
    <xf numFmtId="0" fontId="21" fillId="17" borderId="10" xfId="21" applyNumberFormat="1" applyFont="1" applyFill="1" applyBorder="1" applyAlignment="1" applyProtection="1">
      <alignment horizontal="center" vertical="center" wrapText="1"/>
    </xf>
    <xf numFmtId="0" fontId="21" fillId="9" borderId="12" xfId="21" applyNumberFormat="1" applyFont="1" applyFill="1" applyBorder="1" applyAlignment="1" applyProtection="1">
      <alignment horizontal="center" vertical="center" wrapText="1"/>
    </xf>
    <xf numFmtId="0" fontId="21" fillId="17" borderId="15" xfId="21" applyNumberFormat="1" applyFont="1" applyFill="1" applyBorder="1" applyAlignment="1" applyProtection="1">
      <alignment horizontal="center" vertical="center" wrapText="1"/>
    </xf>
    <xf numFmtId="0" fontId="21" fillId="9" borderId="16" xfId="21" applyNumberFormat="1" applyFont="1" applyFill="1" applyBorder="1" applyAlignment="1" applyProtection="1">
      <alignment horizontal="center" vertical="center" wrapText="1"/>
    </xf>
    <xf numFmtId="0" fontId="21" fillId="9" borderId="10" xfId="21" applyNumberFormat="1" applyFont="1" applyFill="1" applyBorder="1" applyAlignment="1" applyProtection="1">
      <alignment horizontal="center" vertical="center" wrapText="1"/>
    </xf>
    <xf numFmtId="0" fontId="21" fillId="9" borderId="15" xfId="21" applyNumberFormat="1" applyFont="1" applyFill="1" applyBorder="1" applyAlignment="1" applyProtection="1">
      <alignment horizontal="center" vertical="center" wrapText="1"/>
    </xf>
    <xf numFmtId="0" fontId="21" fillId="17" borderId="12" xfId="21" applyNumberFormat="1" applyFont="1" applyFill="1" applyBorder="1" applyAlignment="1" applyProtection="1">
      <alignment horizontal="center" vertical="center" wrapText="1"/>
    </xf>
    <xf numFmtId="0" fontId="21" fillId="17" borderId="16" xfId="21" applyNumberFormat="1" applyFont="1" applyFill="1" applyBorder="1" applyAlignment="1" applyProtection="1">
      <alignment horizontal="center" vertical="center" wrapText="1"/>
    </xf>
  </cellXfs>
  <cellStyles count="178">
    <cellStyle name="$/RMB" xfId="31"/>
    <cellStyle name="$/RMB 0.00" xfId="32"/>
    <cellStyle name="$/RMB 0.0000" xfId="33"/>
    <cellStyle name="$HK" xfId="34"/>
    <cellStyle name="$HK 0.000" xfId="35"/>
    <cellStyle name="_02a.  Appendix A to Protocol- Offer Form_0225_Final" xfId="36"/>
    <cellStyle name="_02b   Appendix B to Protocol - Developer Experience_0225_Final" xfId="37"/>
    <cellStyle name="_Appendix I.1_WatsonvilleMaster_GenFacilityInfo_NonAsAvailable_0612_v4" xfId="38"/>
    <cellStyle name="_AppendixI1_GenFacilityInfo_NonAsAvailable_0707" xfId="39"/>
    <cellStyle name="_CalPeak Model 5.24.06 - Final Equity Case v1" xfId="40"/>
    <cellStyle name="_CalPeak Pro Forma v33" xfId="41"/>
    <cellStyle name="_x0010_“+ˆÉ•?pý¤" xfId="42"/>
    <cellStyle name="0" xfId="1"/>
    <cellStyle name="0 2" xfId="43"/>
    <cellStyle name="0_dimon" xfId="2"/>
    <cellStyle name="0_dimon 2" xfId="44"/>
    <cellStyle name="0_dimon_1" xfId="3"/>
    <cellStyle name="0_dimon_1 2" xfId="45"/>
    <cellStyle name="0_Price Forecast" xfId="4"/>
    <cellStyle name="0_Price Forecast 2" xfId="46"/>
    <cellStyle name="A_green" xfId="47"/>
    <cellStyle name="A_green 2" xfId="174"/>
    <cellStyle name="A_green_NCSC1003" xfId="48"/>
    <cellStyle name="A_green_NCSC1003 2" xfId="175"/>
    <cellStyle name="Actual Date" xfId="5"/>
    <cellStyle name="Actual Date 2" xfId="49"/>
    <cellStyle name="Black" xfId="50"/>
    <cellStyle name="bli - Style6" xfId="51"/>
    <cellStyle name="Blue" xfId="52"/>
    <cellStyle name="Cents" xfId="53"/>
    <cellStyle name="Comma [00]" xfId="54"/>
    <cellStyle name="Comma 2" xfId="29"/>
    <cellStyle name="Comma0" xfId="55"/>
    <cellStyle name="Comma0 - Style5" xfId="56"/>
    <cellStyle name="Comma0_79CA8M.Salton_SolarP_1d11R" xfId="57"/>
    <cellStyle name="Comma1 - Style1" xfId="58"/>
    <cellStyle name="Currency [00]" xfId="59"/>
    <cellStyle name="Currency [00] 2" xfId="166"/>
    <cellStyle name="Currency [00] 3" xfId="173"/>
    <cellStyle name="Currency 2" xfId="60"/>
    <cellStyle name="Currency0" xfId="61"/>
    <cellStyle name="Date" xfId="6"/>
    <cellStyle name="Dezimal [0]_Compiling Utility Macros" xfId="62"/>
    <cellStyle name="Dezimal_Compiling Utility Macros" xfId="63"/>
    <cellStyle name="Edge" xfId="64"/>
    <cellStyle name="Euro" xfId="65"/>
    <cellStyle name="EY House" xfId="66"/>
    <cellStyle name="F2" xfId="67"/>
    <cellStyle name="F3" xfId="68"/>
    <cellStyle name="F4" xfId="69"/>
    <cellStyle name="F5" xfId="70"/>
    <cellStyle name="F6" xfId="71"/>
    <cellStyle name="F7" xfId="72"/>
    <cellStyle name="F8" xfId="73"/>
    <cellStyle name="Fixed" xfId="7"/>
    <cellStyle name="Fixed 2" xfId="74"/>
    <cellStyle name="Green" xfId="75"/>
    <cellStyle name="Green 2" xfId="176"/>
    <cellStyle name="Grey" xfId="8"/>
    <cellStyle name="Grey 2" xfId="76"/>
    <cellStyle name="HEADER" xfId="9"/>
    <cellStyle name="HEADING" xfId="77"/>
    <cellStyle name="Heading1" xfId="10"/>
    <cellStyle name="Heading1 2" xfId="78"/>
    <cellStyle name="Heading2" xfId="11"/>
    <cellStyle name="Heading2 2" xfId="79"/>
    <cellStyle name="HeadlineStyle" xfId="80"/>
    <cellStyle name="HeadlineStyleJustified" xfId="81"/>
    <cellStyle name="HIGHLIGHT" xfId="12"/>
    <cellStyle name="Hyperlink" xfId="24" builtinId="8"/>
    <cellStyle name="Hyperlink 2" xfId="82"/>
    <cellStyle name="Hyperlink 2 2" xfId="83"/>
    <cellStyle name="Hyperlink 2 3" xfId="161"/>
    <cellStyle name="Hyperlink 3" xfId="84"/>
    <cellStyle name="Hyperlink 4" xfId="85"/>
    <cellStyle name="Hyperlink_2007-07-12 Draft RA Capacity Excel Appx - CP Buys (RR, LM)" xfId="23"/>
    <cellStyle name="Input [yellow]" xfId="13"/>
    <cellStyle name="Input [yellow] 2" xfId="86"/>
    <cellStyle name="LeapYears" xfId="87"/>
    <cellStyle name="Maintenance" xfId="88"/>
    <cellStyle name="Milliers [0]_Open&amp;Close" xfId="89"/>
    <cellStyle name="Milliers_Open&amp;Close" xfId="90"/>
    <cellStyle name="Monétaire [0]_Open&amp;Close" xfId="91"/>
    <cellStyle name="Monétaire_Open&amp;Close" xfId="92"/>
    <cellStyle name="NIS" xfId="93"/>
    <cellStyle name="no dec" xfId="14"/>
    <cellStyle name="Normal" xfId="0" builtinId="0"/>
    <cellStyle name="Normal - Style1" xfId="15"/>
    <cellStyle name="Normal - Style1 2" xfId="94"/>
    <cellStyle name="Normal 10" xfId="95"/>
    <cellStyle name="Normal 11" xfId="96"/>
    <cellStyle name="Normal 12" xfId="97"/>
    <cellStyle name="Normal 13" xfId="98"/>
    <cellStyle name="Normal 14" xfId="160"/>
    <cellStyle name="Normal 15" xfId="168"/>
    <cellStyle name="Normal 16" xfId="167"/>
    <cellStyle name="Normal 17" xfId="169"/>
    <cellStyle name="Normal 18" xfId="170"/>
    <cellStyle name="Normal 19" xfId="171"/>
    <cellStyle name="Normal 2" xfId="20"/>
    <cellStyle name="Normal 2 2" xfId="99"/>
    <cellStyle name="Normal 2 3" xfId="100"/>
    <cellStyle name="Normal 2 4" xfId="101"/>
    <cellStyle name="Normal 20" xfId="172"/>
    <cellStyle name="Normal 21" xfId="177"/>
    <cellStyle name="Normal 3" xfId="21"/>
    <cellStyle name="Normal 3 2" xfId="102"/>
    <cellStyle name="Normal 3 3" xfId="103"/>
    <cellStyle name="Normal 4" xfId="26"/>
    <cellStyle name="Normal 4 2" xfId="104"/>
    <cellStyle name="Normal 4 2 2" xfId="164"/>
    <cellStyle name="Normal 5" xfId="105"/>
    <cellStyle name="Normal 5 2" xfId="106"/>
    <cellStyle name="Normal 6" xfId="107"/>
    <cellStyle name="Normal 6 2" xfId="108"/>
    <cellStyle name="Normal 7" xfId="25"/>
    <cellStyle name="Normal 7 2" xfId="28"/>
    <cellStyle name="Normal 7 2 2" xfId="159"/>
    <cellStyle name="Normal 7 2 2 2" xfId="165"/>
    <cellStyle name="Normal 8" xfId="109"/>
    <cellStyle name="Normal 8 2" xfId="110"/>
    <cellStyle name="Normal 9" xfId="111"/>
    <cellStyle name="Normal_2007-07-12 Draft RA Capacity Excel Appx - CP Buys (RR, LM)" xfId="22"/>
    <cellStyle name="Normal_Copy of Copy of 20050909RevenueCalculatorTajiguasone 2" xfId="27"/>
    <cellStyle name="Percen - Style2" xfId="112"/>
    <cellStyle name="Percent [0%]" xfId="113"/>
    <cellStyle name="Percent [0.00%]" xfId="114"/>
    <cellStyle name="Percent [2]" xfId="16"/>
    <cellStyle name="Percent [2] 2" xfId="115"/>
    <cellStyle name="Percent 0%" xfId="116"/>
    <cellStyle name="Percent 2" xfId="30"/>
    <cellStyle name="Percent 2 2" xfId="117"/>
    <cellStyle name="Percent 2 3" xfId="162"/>
    <cellStyle name="Percent 3" xfId="118"/>
    <cellStyle name="Percent 4" xfId="119"/>
    <cellStyle name="Percent 5" xfId="120"/>
    <cellStyle name="Pink" xfId="121"/>
    <cellStyle name="Red" xfId="122"/>
    <cellStyle name="RMB" xfId="123"/>
    <cellStyle name="Rmb [0]" xfId="124"/>
    <cellStyle name="RMB 0.00" xfId="125"/>
    <cellStyle name="Special" xfId="126"/>
    <cellStyle name="Standard_Anpassen der Amortisation" xfId="127"/>
    <cellStyle name="Style 1" xfId="128"/>
    <cellStyle name="Style 1 2" xfId="129"/>
    <cellStyle name="Style 21" xfId="130"/>
    <cellStyle name="Style 22" xfId="131"/>
    <cellStyle name="Style 23" xfId="132"/>
    <cellStyle name="Style 24" xfId="133"/>
    <cellStyle name="Style 25" xfId="134"/>
    <cellStyle name="Style 26" xfId="135"/>
    <cellStyle name="Style 26 2" xfId="136"/>
    <cellStyle name="Style 27" xfId="137"/>
    <cellStyle name="Style 27 2" xfId="138"/>
    <cellStyle name="Style 28" xfId="139"/>
    <cellStyle name="Style 29" xfId="140"/>
    <cellStyle name="Style 30" xfId="141"/>
    <cellStyle name="Style 31" xfId="142"/>
    <cellStyle name="Style 32" xfId="143"/>
    <cellStyle name="Style 33" xfId="144"/>
    <cellStyle name="Style 34" xfId="145"/>
    <cellStyle name="Style 35" xfId="146"/>
    <cellStyle name="Style 36" xfId="147"/>
    <cellStyle name="Style 39" xfId="148"/>
    <cellStyle name="STYLE1" xfId="149"/>
    <cellStyle name="STYLE1 2" xfId="150"/>
    <cellStyle name="STYLE2" xfId="151"/>
    <cellStyle name="STYLE2 2" xfId="152"/>
    <cellStyle name="Times New Roman" xfId="153"/>
    <cellStyle name="Total 2" xfId="154"/>
    <cellStyle name="Unprot" xfId="17"/>
    <cellStyle name="Unprot 2" xfId="155"/>
    <cellStyle name="Unprot$" xfId="18"/>
    <cellStyle name="Unprot$ 2" xfId="163"/>
    <cellStyle name="Unprotect" xfId="19"/>
    <cellStyle name="Währung [0]_Compiling Utility Macros" xfId="156"/>
    <cellStyle name="Währung_Compiling Utility Macros" xfId="157"/>
    <cellStyle name="Yellow" xfId="158"/>
  </cellStyles>
  <dxfs count="32">
    <dxf>
      <fill>
        <patternFill>
          <bgColor rgb="FFFFCC99"/>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ont>
        <condense val="0"/>
        <extend val="0"/>
        <color indexed="9"/>
      </font>
      <fill>
        <patternFill>
          <bgColor indexed="9"/>
        </patternFill>
      </fill>
      <border>
        <left style="thin">
          <color indexed="64"/>
        </left>
        <right/>
        <top/>
        <bottom/>
      </border>
    </dxf>
    <dxf>
      <font>
        <color rgb="FFFF0000"/>
      </font>
    </dxf>
    <dxf>
      <font>
        <color rgb="FFFF0000"/>
      </font>
    </dxf>
    <dxf>
      <fill>
        <patternFill>
          <bgColor theme="0"/>
        </patternFill>
      </fill>
      <border>
        <left/>
        <right/>
      </border>
    </dxf>
    <dxf>
      <fill>
        <patternFill>
          <bgColor theme="0"/>
        </patternFill>
      </fill>
      <border>
        <left/>
        <right/>
      </border>
    </dxf>
    <dxf>
      <fill>
        <patternFill>
          <bgColor theme="0"/>
        </patternFill>
      </fill>
      <border>
        <left/>
      </border>
    </dxf>
    <dxf>
      <border>
        <bottom style="thin">
          <color auto="1"/>
        </bottom>
        <vertical/>
        <horizontal/>
      </border>
    </dxf>
    <dxf>
      <font>
        <condense val="0"/>
        <extend val="0"/>
        <color indexed="10"/>
      </font>
      <fill>
        <patternFill>
          <bgColor indexed="22"/>
        </patternFill>
      </fill>
    </dxf>
    <dxf>
      <fill>
        <patternFill>
          <bgColor theme="0"/>
        </patternFill>
      </fill>
      <border>
        <left/>
        <right/>
      </border>
    </dxf>
    <dxf>
      <fill>
        <patternFill>
          <bgColor theme="0"/>
        </patternFill>
      </fill>
      <border>
        <left/>
      </border>
    </dxf>
    <dxf>
      <border>
        <bottom style="thin">
          <color auto="1"/>
        </bottom>
        <vertical/>
        <horizontal/>
      </border>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theme="0" tint="-0.14996795556505021"/>
        </patternFill>
      </fill>
    </dxf>
    <dxf>
      <font>
        <condense val="0"/>
        <extend val="0"/>
        <color indexed="10"/>
      </font>
      <fill>
        <patternFill>
          <bgColor indexed="22"/>
        </patternFill>
      </fill>
    </dxf>
    <dxf>
      <border>
        <right style="thin">
          <color auto="1"/>
        </right>
        <vertical/>
        <horizontal/>
      </border>
    </dxf>
    <dxf>
      <border>
        <right style="thin">
          <color auto="1"/>
        </right>
        <vertical/>
        <horizontal/>
      </border>
    </dxf>
    <dxf>
      <font>
        <condense val="0"/>
        <extend val="0"/>
        <color indexed="10"/>
      </font>
      <fill>
        <patternFill>
          <bgColor indexed="22"/>
        </patternFill>
      </fill>
    </dxf>
    <dxf>
      <border>
        <left/>
        <right/>
        <top/>
        <bottom/>
        <vertical/>
        <horizontal/>
      </border>
    </dxf>
    <dxf>
      <border>
        <left/>
        <right/>
        <top/>
        <bottom/>
        <vertical/>
        <horizontal/>
      </border>
    </dxf>
    <dxf>
      <font>
        <condense val="0"/>
        <extend val="0"/>
        <color indexed="10"/>
      </font>
      <fill>
        <patternFill>
          <bgColor indexed="22"/>
        </patternFill>
      </fill>
    </dxf>
    <dxf>
      <font>
        <b/>
        <i val="0"/>
        <color rgb="FFFF0000"/>
      </font>
    </dxf>
    <dxf>
      <fill>
        <patternFill>
          <bgColor rgb="FFCCFFCC"/>
        </patternFill>
      </fill>
      <border>
        <left style="thin">
          <color indexed="64"/>
        </left>
        <right style="thin">
          <color indexed="64"/>
        </right>
        <top style="thin">
          <color indexed="64"/>
        </top>
        <bottom style="thin">
          <color indexed="64"/>
        </bottom>
      </border>
    </dxf>
    <dxf>
      <border>
        <right style="thin">
          <color auto="1"/>
        </right>
        <vertical/>
        <horizontal/>
      </border>
    </dxf>
    <dxf>
      <font>
        <condense val="0"/>
        <extend val="0"/>
        <color indexed="10"/>
      </font>
      <fill>
        <patternFill>
          <bgColor theme="0" tint="-0.14996795556505021"/>
        </patternFill>
      </fill>
    </dxf>
    <dxf>
      <font>
        <condense val="0"/>
        <extend val="0"/>
        <color indexed="9"/>
      </font>
      <fill>
        <patternFill>
          <bgColor indexed="9"/>
        </patternFill>
      </fill>
      <border>
        <left/>
        <right/>
        <top/>
        <bottom/>
      </border>
    </dxf>
    <dxf>
      <fill>
        <patternFill>
          <bgColor indexed="9"/>
        </patternFill>
      </fill>
      <border>
        <left style="thin">
          <color indexed="64"/>
        </left>
        <right style="thin">
          <color indexed="64"/>
        </right>
        <top/>
        <bottom/>
      </border>
    </dxf>
    <dxf>
      <font>
        <condense val="0"/>
        <extend val="0"/>
        <color indexed="9"/>
      </font>
      <fill>
        <patternFill>
          <bgColor indexed="9"/>
        </patternFill>
      </fill>
      <border>
        <left/>
        <right/>
        <top/>
        <bottom/>
      </border>
    </dxf>
  </dxfs>
  <tableStyles count="0" defaultTableStyle="TableStyleMedium2" defaultPivotStyle="PivotStyleLight16"/>
  <colors>
    <mruColors>
      <color rgb="FFFFCC99"/>
      <color rgb="FFFBCBA3"/>
      <color rgb="FF99CC00"/>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1</xdr:col>
      <xdr:colOff>22413</xdr:colOff>
      <xdr:row>1</xdr:row>
      <xdr:rowOff>56020</xdr:rowOff>
    </xdr:from>
    <xdr:to>
      <xdr:col>2</xdr:col>
      <xdr:colOff>661148</xdr:colOff>
      <xdr:row>1</xdr:row>
      <xdr:rowOff>985370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3" y="212902"/>
          <a:ext cx="2689411" cy="92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806824</xdr:colOff>
      <xdr:row>13</xdr:row>
      <xdr:rowOff>44823</xdr:rowOff>
    </xdr:from>
    <xdr:to>
      <xdr:col>9</xdr:col>
      <xdr:colOff>481853</xdr:colOff>
      <xdr:row>41</xdr:row>
      <xdr:rowOff>112058</xdr:rowOff>
    </xdr:to>
    <xdr:sp macro="" textlink="">
      <xdr:nvSpPr>
        <xdr:cNvPr id="2" name="TextBox 1"/>
        <xdr:cNvSpPr txBox="1"/>
      </xdr:nvSpPr>
      <xdr:spPr>
        <a:xfrm>
          <a:off x="2028265" y="2689411"/>
          <a:ext cx="6488206"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rPr>
            <a:t>For illustrative purposes only; this sheet will be filled out upon final execution</a:t>
          </a:r>
          <a:r>
            <a:rPr lang="en-US" sz="2400" b="1" baseline="0">
              <a:solidFill>
                <a:srgbClr val="FF0000"/>
              </a:solidFill>
            </a:rPr>
            <a:t> of a PPA.</a:t>
          </a:r>
          <a:endParaRPr lang="en-US" sz="2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RFO/RFO_2013%20LCR/01_Issue%20Package/zz%20-%20Excel%20Appendices%20for%20Planning/Filled/Gene%20Test%2020131104%20Exhibit%20D.4.1.2%20LCR%20RFO%20Conventional%20Gas%20Fire%20Excel%20Appendix%20IV%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structions"/>
      <sheetName val="Price Shape Tables"/>
      <sheetName val="Front Page"/>
      <sheetName val="OFFER"/>
      <sheetName val="1.02"/>
      <sheetName val="1.03"/>
      <sheetName val="9.02"/>
      <sheetName val="9.04"/>
      <sheetName val="MSG 9.05 (Start Costs)"/>
      <sheetName val="16.08 Heat Rate "/>
      <sheetName val="RAData"/>
      <sheetName val="TollData"/>
    </sheetNames>
    <sheetDataSet>
      <sheetData sheetId="0">
        <row r="3">
          <cell r="Q3">
            <v>42370</v>
          </cell>
          <cell r="R3">
            <v>42400</v>
          </cell>
        </row>
        <row r="4">
          <cell r="Q4">
            <v>42401</v>
          </cell>
          <cell r="R4">
            <v>42429</v>
          </cell>
        </row>
        <row r="5">
          <cell r="Q5">
            <v>42430</v>
          </cell>
          <cell r="R5">
            <v>42460</v>
          </cell>
        </row>
        <row r="6">
          <cell r="Q6">
            <v>42461</v>
          </cell>
          <cell r="R6">
            <v>42490</v>
          </cell>
        </row>
        <row r="7">
          <cell r="Q7">
            <v>42491</v>
          </cell>
          <cell r="R7">
            <v>42521</v>
          </cell>
        </row>
        <row r="8">
          <cell r="Q8">
            <v>42522</v>
          </cell>
          <cell r="R8">
            <v>42551</v>
          </cell>
        </row>
        <row r="10">
          <cell r="Q10">
            <v>42583</v>
          </cell>
          <cell r="R10">
            <v>42613</v>
          </cell>
        </row>
        <row r="11">
          <cell r="Q11">
            <v>42614</v>
          </cell>
          <cell r="R11">
            <v>42643</v>
          </cell>
        </row>
        <row r="12">
          <cell r="Q12">
            <v>42644</v>
          </cell>
          <cell r="R12">
            <v>42674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8"/>
  <sheetViews>
    <sheetView topLeftCell="A16" zoomScale="85" zoomScaleNormal="85" workbookViewId="0">
      <selection activeCell="F16" sqref="F16"/>
    </sheetView>
  </sheetViews>
  <sheetFormatPr defaultColWidth="0" defaultRowHeight="12.75" customHeight="1" zeroHeight="1"/>
  <cols>
    <col min="1" max="1" width="4.5" style="48" customWidth="1"/>
    <col min="2" max="2" width="18.6640625" style="48" customWidth="1"/>
    <col min="3" max="3" width="24.6640625" style="48" customWidth="1"/>
    <col min="4" max="4" width="1.5" style="48" customWidth="1"/>
    <col min="5" max="5" width="27.5" style="48" customWidth="1"/>
    <col min="6" max="6" width="24.1640625" style="48" customWidth="1"/>
    <col min="7" max="7" width="24" style="48" customWidth="1"/>
    <col min="8" max="8" width="16" style="48" customWidth="1"/>
    <col min="9" max="9" width="15" style="48" customWidth="1"/>
    <col min="10" max="10" width="0.1640625" style="48" customWidth="1"/>
    <col min="11" max="16384" width="18.6640625" style="48" hidden="1"/>
  </cols>
  <sheetData>
    <row r="1" spans="1:9" ht="33.75">
      <c r="A1" s="363" t="s">
        <v>117</v>
      </c>
      <c r="B1" s="364"/>
      <c r="C1" s="364"/>
      <c r="D1" s="364"/>
      <c r="E1" s="364"/>
      <c r="F1" s="364"/>
      <c r="G1" s="364"/>
      <c r="H1" s="364"/>
      <c r="I1" s="365"/>
    </row>
    <row r="2" spans="1:9" ht="15">
      <c r="A2" s="119"/>
      <c r="B2" s="61"/>
      <c r="C2" s="61"/>
      <c r="D2" s="61"/>
      <c r="E2" s="61"/>
      <c r="F2" s="61"/>
      <c r="G2" s="61"/>
      <c r="H2" s="61"/>
      <c r="I2" s="118"/>
    </row>
    <row r="3" spans="1:9" ht="18">
      <c r="A3" s="373" t="s">
        <v>72</v>
      </c>
      <c r="B3" s="374"/>
      <c r="C3" s="374"/>
      <c r="D3" s="374"/>
      <c r="E3" s="374"/>
      <c r="F3" s="374"/>
      <c r="G3" s="374"/>
      <c r="H3" s="374"/>
      <c r="I3" s="375"/>
    </row>
    <row r="4" spans="1:9" ht="15.75">
      <c r="A4" s="119"/>
      <c r="B4" s="62"/>
      <c r="C4" s="62"/>
      <c r="D4" s="63"/>
      <c r="E4" s="63"/>
      <c r="F4" s="62"/>
      <c r="G4" s="61"/>
      <c r="H4" s="61"/>
      <c r="I4" s="118"/>
    </row>
    <row r="5" spans="1:9" ht="15.75">
      <c r="A5" s="117"/>
      <c r="B5" s="203"/>
      <c r="C5" s="62" t="s">
        <v>73</v>
      </c>
      <c r="D5" s="63"/>
      <c r="E5" s="63"/>
      <c r="F5" s="62"/>
      <c r="G5" s="205" t="s">
        <v>74</v>
      </c>
      <c r="H5" s="62" t="s">
        <v>172</v>
      </c>
      <c r="I5" s="118"/>
    </row>
    <row r="6" spans="1:9" ht="15.75">
      <c r="A6" s="119"/>
      <c r="B6" s="50"/>
      <c r="C6" s="62"/>
      <c r="D6" s="63"/>
      <c r="E6" s="63"/>
      <c r="F6" s="62"/>
      <c r="G6" s="49"/>
      <c r="H6" s="61"/>
      <c r="I6" s="118"/>
    </row>
    <row r="7" spans="1:9" ht="15.75">
      <c r="A7" s="117"/>
      <c r="B7" s="204"/>
      <c r="C7" s="62" t="s">
        <v>75</v>
      </c>
      <c r="D7" s="63"/>
      <c r="E7" s="63"/>
      <c r="F7" s="62"/>
      <c r="G7" s="51"/>
      <c r="H7" s="62" t="s">
        <v>173</v>
      </c>
      <c r="I7" s="118"/>
    </row>
    <row r="8" spans="1:9" ht="15.75">
      <c r="A8" s="119"/>
      <c r="B8" s="62"/>
      <c r="C8" s="62"/>
      <c r="D8" s="63"/>
      <c r="E8" s="63"/>
      <c r="F8" s="62"/>
      <c r="G8" s="61"/>
      <c r="H8" s="61"/>
      <c r="I8" s="118"/>
    </row>
    <row r="9" spans="1:9" ht="15.75" customHeight="1">
      <c r="A9" s="373" t="s">
        <v>76</v>
      </c>
      <c r="B9" s="374"/>
      <c r="C9" s="374"/>
      <c r="D9" s="374"/>
      <c r="E9" s="374"/>
      <c r="F9" s="374"/>
      <c r="G9" s="374"/>
      <c r="H9" s="374"/>
      <c r="I9" s="375"/>
    </row>
    <row r="10" spans="1:9" ht="19.5" customHeight="1">
      <c r="A10" s="119"/>
      <c r="B10" s="61"/>
      <c r="C10" s="61"/>
      <c r="D10" s="49"/>
      <c r="E10" s="52" t="s">
        <v>77</v>
      </c>
      <c r="F10" s="64"/>
      <c r="G10" s="64"/>
      <c r="H10" s="61"/>
      <c r="I10" s="118"/>
    </row>
    <row r="11" spans="1:9" ht="15.75">
      <c r="A11" s="119"/>
      <c r="B11" s="379" t="s">
        <v>78</v>
      </c>
      <c r="C11" s="379"/>
      <c r="D11" s="379"/>
      <c r="E11" s="53" t="s">
        <v>109</v>
      </c>
      <c r="F11" s="61"/>
      <c r="G11" s="61"/>
      <c r="H11" s="61"/>
      <c r="I11" s="118"/>
    </row>
    <row r="12" spans="1:9" ht="15.75">
      <c r="A12" s="119"/>
      <c r="B12" s="377" t="s">
        <v>79</v>
      </c>
      <c r="C12" s="377"/>
      <c r="D12" s="377"/>
      <c r="E12" s="338" t="s">
        <v>80</v>
      </c>
      <c r="F12" s="61"/>
      <c r="G12" s="61"/>
      <c r="H12" s="61"/>
      <c r="I12" s="118"/>
    </row>
    <row r="13" spans="1:9" ht="15.75">
      <c r="A13" s="119"/>
      <c r="B13" s="377" t="s">
        <v>81</v>
      </c>
      <c r="C13" s="377"/>
      <c r="D13" s="377"/>
      <c r="E13" s="339" t="s">
        <v>82</v>
      </c>
      <c r="F13" s="61"/>
      <c r="G13" s="61"/>
      <c r="H13" s="61"/>
      <c r="I13" s="118"/>
    </row>
    <row r="14" spans="1:9" ht="15">
      <c r="A14" s="119"/>
      <c r="B14" s="362" t="s">
        <v>174</v>
      </c>
      <c r="C14" s="362"/>
      <c r="D14" s="362"/>
      <c r="E14" s="339" t="s">
        <v>82</v>
      </c>
      <c r="F14" s="61"/>
      <c r="G14" s="61"/>
      <c r="H14" s="61"/>
      <c r="I14" s="118"/>
    </row>
    <row r="15" spans="1:9" ht="15">
      <c r="A15" s="119"/>
      <c r="B15" s="362">
        <v>1.01</v>
      </c>
      <c r="C15" s="362"/>
      <c r="D15" s="362"/>
      <c r="E15" s="339" t="s">
        <v>82</v>
      </c>
      <c r="F15" s="61"/>
      <c r="G15" s="61"/>
      <c r="H15" s="61"/>
      <c r="I15" s="118"/>
    </row>
    <row r="16" spans="1:9" ht="15">
      <c r="A16" s="119"/>
      <c r="B16" s="378">
        <v>1.02</v>
      </c>
      <c r="C16" s="378"/>
      <c r="D16" s="378"/>
      <c r="E16" s="339" t="s">
        <v>82</v>
      </c>
      <c r="F16" s="61"/>
      <c r="G16" s="61"/>
      <c r="H16" s="61"/>
      <c r="I16" s="118"/>
    </row>
    <row r="17" spans="1:9" ht="15">
      <c r="A17" s="119"/>
      <c r="B17" s="362">
        <v>9.02</v>
      </c>
      <c r="C17" s="362"/>
      <c r="D17" s="362"/>
      <c r="E17" s="339" t="s">
        <v>82</v>
      </c>
      <c r="F17" s="61"/>
      <c r="G17" s="61"/>
      <c r="H17" s="61"/>
      <c r="I17" s="118"/>
    </row>
    <row r="18" spans="1:9" ht="15">
      <c r="A18" s="119"/>
      <c r="B18" s="362">
        <v>9.0399999999999991</v>
      </c>
      <c r="C18" s="362"/>
      <c r="D18" s="362"/>
      <c r="E18" s="339" t="s">
        <v>82</v>
      </c>
      <c r="F18" s="61"/>
      <c r="G18" s="61"/>
      <c r="H18" s="61"/>
      <c r="I18" s="118"/>
    </row>
    <row r="19" spans="1:9" ht="16.5" thickBot="1">
      <c r="A19" s="120"/>
      <c r="B19" s="65"/>
      <c r="C19" s="66"/>
      <c r="D19" s="66"/>
      <c r="E19" s="66"/>
      <c r="F19" s="66"/>
      <c r="G19" s="65"/>
      <c r="H19" s="65"/>
      <c r="I19" s="121"/>
    </row>
    <row r="20" spans="1:9" ht="16.5" thickTop="1">
      <c r="A20" s="119"/>
      <c r="B20" s="62"/>
      <c r="C20" s="62"/>
      <c r="D20" s="62"/>
      <c r="E20" s="62"/>
      <c r="F20" s="67"/>
      <c r="G20" s="61"/>
      <c r="H20" s="61"/>
      <c r="I20" s="118"/>
    </row>
    <row r="21" spans="1:9" ht="15.75">
      <c r="A21" s="119"/>
      <c r="B21" s="68" t="s">
        <v>83</v>
      </c>
      <c r="C21" s="62"/>
      <c r="D21" s="62"/>
      <c r="E21" s="62"/>
      <c r="F21" s="67"/>
      <c r="G21" s="61"/>
      <c r="H21" s="61"/>
      <c r="I21" s="118"/>
    </row>
    <row r="22" spans="1:9" ht="15.75">
      <c r="A22" s="119"/>
      <c r="B22" s="62" t="s">
        <v>84</v>
      </c>
      <c r="C22" s="62"/>
      <c r="D22" s="62"/>
      <c r="E22" s="62"/>
      <c r="F22" s="62"/>
      <c r="G22" s="61"/>
      <c r="H22" s="61"/>
      <c r="I22" s="118"/>
    </row>
    <row r="23" spans="1:9" ht="15.75">
      <c r="A23" s="119"/>
      <c r="B23" s="62" t="s">
        <v>85</v>
      </c>
      <c r="C23" s="62"/>
      <c r="D23" s="62"/>
      <c r="E23" s="62"/>
      <c r="F23" s="62"/>
      <c r="G23" s="61"/>
      <c r="H23" s="61"/>
      <c r="I23" s="118"/>
    </row>
    <row r="24" spans="1:9" ht="16.5" thickBot="1">
      <c r="A24" s="120"/>
      <c r="B24" s="66"/>
      <c r="C24" s="66"/>
      <c r="D24" s="66"/>
      <c r="E24" s="66"/>
      <c r="F24" s="66"/>
      <c r="G24" s="65"/>
      <c r="H24" s="65"/>
      <c r="I24" s="122"/>
    </row>
    <row r="25" spans="1:9" ht="15.75" thickTop="1">
      <c r="A25" s="119"/>
      <c r="B25" s="61"/>
      <c r="C25" s="61"/>
      <c r="D25" s="61"/>
      <c r="E25" s="61"/>
      <c r="F25" s="61"/>
      <c r="G25" s="61"/>
      <c r="H25" s="61"/>
      <c r="I25" s="118"/>
    </row>
    <row r="26" spans="1:9" ht="15" customHeight="1">
      <c r="A26" s="373" t="s">
        <v>86</v>
      </c>
      <c r="B26" s="374"/>
      <c r="C26" s="374"/>
      <c r="D26" s="374"/>
      <c r="E26" s="374"/>
      <c r="F26" s="374"/>
      <c r="G26" s="374"/>
      <c r="H26" s="374"/>
      <c r="I26" s="375"/>
    </row>
    <row r="27" spans="1:9" ht="15" customHeight="1">
      <c r="A27" s="119"/>
      <c r="B27" s="376" t="s">
        <v>150</v>
      </c>
      <c r="C27" s="376"/>
      <c r="D27" s="376"/>
      <c r="E27" s="376"/>
      <c r="F27" s="376"/>
      <c r="G27" s="376"/>
      <c r="H27" s="69"/>
      <c r="I27" s="123"/>
    </row>
    <row r="28" spans="1:9" ht="15" customHeight="1">
      <c r="A28" s="119"/>
      <c r="B28" s="376" t="s">
        <v>158</v>
      </c>
      <c r="C28" s="376"/>
      <c r="D28" s="376"/>
      <c r="E28" s="376"/>
      <c r="F28" s="376"/>
      <c r="G28" s="376"/>
      <c r="H28" s="69"/>
      <c r="I28" s="123"/>
    </row>
    <row r="29" spans="1:9" ht="16.5" customHeight="1">
      <c r="A29" s="119"/>
      <c r="B29" s="376"/>
      <c r="C29" s="376"/>
      <c r="D29" s="376"/>
      <c r="E29" s="376"/>
      <c r="F29" s="376"/>
      <c r="G29" s="376"/>
      <c r="H29" s="376"/>
      <c r="I29" s="123"/>
    </row>
    <row r="30" spans="1:9" ht="15.75">
      <c r="A30" s="119"/>
      <c r="B30" s="70"/>
      <c r="C30" s="70"/>
      <c r="D30" s="70"/>
      <c r="E30" s="70"/>
      <c r="F30" s="70"/>
      <c r="G30" s="70"/>
      <c r="H30" s="70"/>
      <c r="I30" s="124"/>
    </row>
    <row r="31" spans="1:9" ht="18" customHeight="1">
      <c r="A31" s="368" t="s">
        <v>87</v>
      </c>
      <c r="B31" s="369"/>
      <c r="C31" s="369"/>
      <c r="D31" s="369"/>
      <c r="E31" s="369"/>
      <c r="F31" s="369"/>
      <c r="G31" s="369"/>
      <c r="H31" s="369"/>
      <c r="I31" s="370"/>
    </row>
    <row r="32" spans="1:9" ht="30.75" customHeight="1">
      <c r="A32" s="119"/>
      <c r="B32" s="366" t="s">
        <v>110</v>
      </c>
      <c r="C32" s="366"/>
      <c r="D32" s="366"/>
      <c r="E32" s="366"/>
      <c r="F32" s="366"/>
      <c r="G32" s="366"/>
      <c r="H32" s="366"/>
      <c r="I32" s="125"/>
    </row>
    <row r="33" spans="1:9" ht="30.75" customHeight="1">
      <c r="A33" s="119"/>
      <c r="B33" s="371" t="s">
        <v>159</v>
      </c>
      <c r="C33" s="371"/>
      <c r="D33" s="371"/>
      <c r="E33" s="371"/>
      <c r="F33" s="371"/>
      <c r="G33" s="371"/>
      <c r="H33" s="371"/>
      <c r="I33" s="372"/>
    </row>
    <row r="34" spans="1:9" ht="30.75" customHeight="1">
      <c r="A34" s="119"/>
      <c r="B34" s="366" t="s">
        <v>151</v>
      </c>
      <c r="C34" s="366"/>
      <c r="D34" s="366"/>
      <c r="E34" s="366"/>
      <c r="F34" s="366"/>
      <c r="G34" s="366"/>
      <c r="H34" s="366"/>
      <c r="I34" s="367"/>
    </row>
    <row r="35" spans="1:9" ht="30.75" customHeight="1">
      <c r="A35" s="119"/>
      <c r="B35" s="366" t="s">
        <v>113</v>
      </c>
      <c r="C35" s="366"/>
      <c r="D35" s="366"/>
      <c r="E35" s="366"/>
      <c r="F35" s="366"/>
      <c r="G35" s="366"/>
      <c r="H35" s="366"/>
      <c r="I35" s="367"/>
    </row>
    <row r="36" spans="1:9" ht="30.75" customHeight="1">
      <c r="A36" s="119"/>
      <c r="B36" s="366" t="s">
        <v>152</v>
      </c>
      <c r="C36" s="366"/>
      <c r="D36" s="366"/>
      <c r="E36" s="366"/>
      <c r="F36" s="366"/>
      <c r="G36" s="366"/>
      <c r="H36" s="366"/>
      <c r="I36" s="367"/>
    </row>
    <row r="37" spans="1:9" ht="30.75" customHeight="1">
      <c r="A37" s="119"/>
      <c r="B37" s="366" t="s">
        <v>88</v>
      </c>
      <c r="C37" s="366"/>
      <c r="D37" s="366"/>
      <c r="E37" s="366"/>
      <c r="F37" s="366"/>
      <c r="G37" s="366"/>
      <c r="H37" s="366"/>
      <c r="I37" s="118"/>
    </row>
    <row r="38" spans="1:9" ht="30.75" customHeight="1" thickBot="1">
      <c r="A38" s="206"/>
      <c r="B38" s="361" t="s">
        <v>153</v>
      </c>
      <c r="C38" s="361"/>
      <c r="D38" s="361"/>
      <c r="E38" s="361"/>
      <c r="F38" s="361"/>
      <c r="G38" s="361"/>
      <c r="H38" s="361"/>
      <c r="I38" s="207"/>
    </row>
  </sheetData>
  <sheetProtection password="CF2F" sheet="1" objects="1" scenarios="1" formatColumns="0" formatRows="0"/>
  <mergeCells count="23">
    <mergeCell ref="B37:H37"/>
    <mergeCell ref="B17:D17"/>
    <mergeCell ref="B18:D18"/>
    <mergeCell ref="A3:I3"/>
    <mergeCell ref="A9:I9"/>
    <mergeCell ref="B11:D11"/>
    <mergeCell ref="B12:D12"/>
    <mergeCell ref="B38:H38"/>
    <mergeCell ref="B14:D14"/>
    <mergeCell ref="A1:I1"/>
    <mergeCell ref="B34:I34"/>
    <mergeCell ref="B35:I35"/>
    <mergeCell ref="B36:I36"/>
    <mergeCell ref="A31:I31"/>
    <mergeCell ref="B32:H32"/>
    <mergeCell ref="B33:I33"/>
    <mergeCell ref="A26:I26"/>
    <mergeCell ref="B27:G27"/>
    <mergeCell ref="B28:G28"/>
    <mergeCell ref="B29:H29"/>
    <mergeCell ref="B13:D13"/>
    <mergeCell ref="B15:D15"/>
    <mergeCell ref="B16:D16"/>
  </mergeCells>
  <hyperlinks>
    <hyperlink ref="B12" location="'Instructions'!A1" display="Instructions"/>
    <hyperlink ref="B13" location="'Front Page'!A1" display="Front page"/>
    <hyperlink ref="B15" location="'1.4'!A1" display="'1.4'!A1"/>
    <hyperlink ref="B16" location="'1.8 '!A1" display="'1.8 '!A1"/>
    <hyperlink ref="B17" location="'3.1(b)'!A1" display="'3.1(b)'!A1"/>
    <hyperlink ref="B18" location="'MSG 3.1(c) (Start Costs)'!A1" display="MSG 3.1 (c) (Start Costs)"/>
    <hyperlink ref="B16:D16" location="'1.02'!A1" display="'1.02'!A1"/>
    <hyperlink ref="B15:D15" location="'1.01'!A1" display="'1.01'!A1"/>
    <hyperlink ref="B17:D17" location="'9.02'!A1" display="'9.02'!A1"/>
    <hyperlink ref="B18:D18" location="'9.04'!A1" display="'9.04'!A1"/>
    <hyperlink ref="B14" location="'Front Page'!A1" display="Front page"/>
    <hyperlink ref="B14:D14" location="OFFER!A1" display="OFFER"/>
  </hyperlink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85" zoomScaleNormal="85" workbookViewId="0">
      <selection activeCell="A4" sqref="A4:J7"/>
    </sheetView>
  </sheetViews>
  <sheetFormatPr defaultColWidth="0" defaultRowHeight="12.75" customHeight="1" zeroHeight="1"/>
  <cols>
    <col min="1" max="1" width="8.83203125" customWidth="1"/>
    <col min="2" max="2" width="12.5" customWidth="1"/>
    <col min="3" max="3" width="16.6640625" customWidth="1"/>
    <col min="4" max="10" width="10.6640625" customWidth="1"/>
    <col min="11" max="11" width="0.1640625" customWidth="1"/>
    <col min="12" max="12" width="10.6640625" hidden="1" customWidth="1"/>
    <col min="13" max="13" width="46.83203125" hidden="1" customWidth="1"/>
    <col min="14" max="16384" width="18.6640625" hidden="1"/>
  </cols>
  <sheetData>
    <row r="1" spans="1:13" ht="11.25">
      <c r="A1" s="305">
        <v>20140424</v>
      </c>
      <c r="B1" s="209"/>
      <c r="C1" s="209"/>
      <c r="D1" s="209"/>
      <c r="E1" s="209"/>
      <c r="F1" s="209"/>
      <c r="G1" s="209"/>
      <c r="H1" s="209"/>
      <c r="I1" s="209"/>
      <c r="J1" s="210"/>
    </row>
    <row r="2" spans="1:13" ht="11.25">
      <c r="A2" s="81"/>
      <c r="B2" s="82"/>
      <c r="C2" s="82"/>
      <c r="D2" s="82"/>
      <c r="E2" s="82"/>
      <c r="F2" s="82"/>
      <c r="G2" s="82"/>
      <c r="H2" s="82"/>
      <c r="I2" s="82"/>
      <c r="J2" s="211"/>
      <c r="L2" s="396" t="s">
        <v>89</v>
      </c>
      <c r="M2" t="s">
        <v>20</v>
      </c>
    </row>
    <row r="3" spans="1:13" ht="11.25">
      <c r="A3" s="54"/>
      <c r="B3" s="55"/>
      <c r="C3" s="55"/>
      <c r="D3" s="55"/>
      <c r="E3" s="55"/>
      <c r="F3" s="55"/>
      <c r="G3" s="55"/>
      <c r="H3" s="55"/>
      <c r="I3" s="55"/>
      <c r="J3" s="211"/>
      <c r="L3" s="397"/>
      <c r="M3" t="s">
        <v>90</v>
      </c>
    </row>
    <row r="4" spans="1:13" ht="11.25">
      <c r="A4" s="399" t="s">
        <v>91</v>
      </c>
      <c r="B4" s="400"/>
      <c r="C4" s="400"/>
      <c r="D4" s="400"/>
      <c r="E4" s="400"/>
      <c r="F4" s="400"/>
      <c r="G4" s="400"/>
      <c r="H4" s="400"/>
      <c r="I4" s="400"/>
      <c r="J4" s="401"/>
      <c r="L4" s="398"/>
      <c r="M4" t="s">
        <v>91</v>
      </c>
    </row>
    <row r="5" spans="1:13" ht="11.25">
      <c r="A5" s="399"/>
      <c r="B5" s="400"/>
      <c r="C5" s="400"/>
      <c r="D5" s="400"/>
      <c r="E5" s="400"/>
      <c r="F5" s="400"/>
      <c r="G5" s="400"/>
      <c r="H5" s="400"/>
      <c r="I5" s="400"/>
      <c r="J5" s="401"/>
    </row>
    <row r="6" spans="1:13" ht="11.25">
      <c r="A6" s="399"/>
      <c r="B6" s="400"/>
      <c r="C6" s="400"/>
      <c r="D6" s="400"/>
      <c r="E6" s="400"/>
      <c r="F6" s="400"/>
      <c r="G6" s="400"/>
      <c r="H6" s="400"/>
      <c r="I6" s="400"/>
      <c r="J6" s="401"/>
      <c r="L6" s="402" t="s">
        <v>92</v>
      </c>
      <c r="M6" t="s">
        <v>93</v>
      </c>
    </row>
    <row r="7" spans="1:13" ht="11.25">
      <c r="A7" s="399"/>
      <c r="B7" s="400"/>
      <c r="C7" s="400"/>
      <c r="D7" s="400"/>
      <c r="E7" s="400"/>
      <c r="F7" s="400"/>
      <c r="G7" s="400"/>
      <c r="H7" s="400"/>
      <c r="I7" s="400"/>
      <c r="J7" s="401"/>
      <c r="L7" s="397"/>
    </row>
    <row r="8" spans="1:13" ht="11.25">
      <c r="A8" s="81"/>
      <c r="B8" s="82"/>
      <c r="C8" s="82"/>
      <c r="D8" s="82"/>
      <c r="E8" s="82"/>
      <c r="F8" s="82"/>
      <c r="G8" s="82"/>
      <c r="H8" s="82"/>
      <c r="I8" s="82"/>
      <c r="J8" s="211"/>
      <c r="L8" s="398"/>
    </row>
    <row r="9" spans="1:13" ht="11.25">
      <c r="A9" s="403" t="s">
        <v>93</v>
      </c>
      <c r="B9" s="404"/>
      <c r="C9" s="404"/>
      <c r="D9" s="404"/>
      <c r="E9" s="404"/>
      <c r="F9" s="404"/>
      <c r="G9" s="404"/>
      <c r="H9" s="404"/>
      <c r="I9" s="404"/>
      <c r="J9" s="405"/>
    </row>
    <row r="10" spans="1:13" ht="11.25">
      <c r="A10" s="403"/>
      <c r="B10" s="404"/>
      <c r="C10" s="404"/>
      <c r="D10" s="404"/>
      <c r="E10" s="404"/>
      <c r="F10" s="404"/>
      <c r="G10" s="404"/>
      <c r="H10" s="404"/>
      <c r="I10" s="404"/>
      <c r="J10" s="405"/>
      <c r="L10" s="56" t="s">
        <v>92</v>
      </c>
      <c r="M10" t="b">
        <f>IF(A9="RESOURCE ADEQUACY ONLY EXCEL APPENDICES","A",IF(A9="ENERGY ONLY TOLL EXCEL APPENDICES", "B", IF(A9="RESOURCE ADEQUACY AND ENERGY ONLY TOLL EXCEL APPENDICES","C")))</f>
        <v>0</v>
      </c>
    </row>
    <row r="11" spans="1:13" ht="11.25">
      <c r="A11" s="390" t="s">
        <v>94</v>
      </c>
      <c r="B11" s="406"/>
      <c r="C11" s="406"/>
      <c r="D11" s="406"/>
      <c r="E11" s="406"/>
      <c r="F11" s="407"/>
      <c r="G11" s="407"/>
      <c r="H11" s="407"/>
      <c r="I11" s="407"/>
      <c r="J11" s="408"/>
    </row>
    <row r="12" spans="1:13" ht="11.25">
      <c r="A12" s="390"/>
      <c r="B12" s="406"/>
      <c r="C12" s="406"/>
      <c r="D12" s="406"/>
      <c r="E12" s="406"/>
      <c r="F12" s="407"/>
      <c r="G12" s="407"/>
      <c r="H12" s="407"/>
      <c r="I12" s="407"/>
      <c r="J12" s="408"/>
    </row>
    <row r="13" spans="1:13" ht="11.25">
      <c r="A13" s="390" t="s">
        <v>102</v>
      </c>
      <c r="B13" s="391"/>
      <c r="C13" s="391"/>
      <c r="D13" s="391"/>
      <c r="E13" s="391"/>
      <c r="F13" s="392"/>
      <c r="G13" s="392"/>
      <c r="H13" s="392"/>
      <c r="I13" s="392"/>
      <c r="J13" s="393"/>
    </row>
    <row r="14" spans="1:13" ht="11.25">
      <c r="A14" s="394"/>
      <c r="B14" s="391"/>
      <c r="C14" s="391"/>
      <c r="D14" s="391"/>
      <c r="E14" s="391"/>
      <c r="F14" s="392"/>
      <c r="G14" s="392"/>
      <c r="H14" s="392"/>
      <c r="I14" s="392"/>
      <c r="J14" s="393"/>
    </row>
    <row r="15" spans="1:13" ht="11.25">
      <c r="A15" s="394"/>
      <c r="B15" s="391"/>
      <c r="C15" s="391"/>
      <c r="D15" s="391"/>
      <c r="E15" s="391"/>
      <c r="F15" s="392"/>
      <c r="G15" s="392"/>
      <c r="H15" s="392"/>
      <c r="I15" s="392"/>
      <c r="J15" s="393"/>
    </row>
    <row r="16" spans="1:13" ht="11.25">
      <c r="A16" s="394"/>
      <c r="B16" s="391"/>
      <c r="C16" s="391"/>
      <c r="D16" s="391"/>
      <c r="E16" s="391"/>
      <c r="F16" s="392"/>
      <c r="G16" s="392"/>
      <c r="H16" s="392"/>
      <c r="I16" s="392"/>
      <c r="J16" s="393"/>
    </row>
    <row r="17" spans="1:10" ht="11.25">
      <c r="A17" s="390" t="s">
        <v>95</v>
      </c>
      <c r="B17" s="391"/>
      <c r="C17" s="391"/>
      <c r="D17" s="391"/>
      <c r="E17" s="391"/>
      <c r="F17" s="392"/>
      <c r="G17" s="392"/>
      <c r="H17" s="392"/>
      <c r="I17" s="392"/>
      <c r="J17" s="393"/>
    </row>
    <row r="18" spans="1:10" ht="11.25">
      <c r="A18" s="394"/>
      <c r="B18" s="391"/>
      <c r="C18" s="391"/>
      <c r="D18" s="391"/>
      <c r="E18" s="391"/>
      <c r="F18" s="392"/>
      <c r="G18" s="392"/>
      <c r="H18" s="392"/>
      <c r="I18" s="392"/>
      <c r="J18" s="393"/>
    </row>
    <row r="19" spans="1:10" ht="11.25">
      <c r="A19" s="390" t="s">
        <v>96</v>
      </c>
      <c r="B19" s="407"/>
      <c r="C19" s="407"/>
      <c r="D19" s="407"/>
      <c r="E19" s="407"/>
      <c r="F19" s="407"/>
      <c r="G19" s="407"/>
      <c r="H19" s="407"/>
      <c r="I19" s="406"/>
      <c r="J19" s="408"/>
    </row>
    <row r="20" spans="1:10" ht="11.25">
      <c r="A20" s="390"/>
      <c r="B20" s="407"/>
      <c r="C20" s="407"/>
      <c r="D20" s="407"/>
      <c r="E20" s="407"/>
      <c r="F20" s="407"/>
      <c r="G20" s="407"/>
      <c r="H20" s="407"/>
      <c r="I20" s="407"/>
      <c r="J20" s="408"/>
    </row>
    <row r="21" spans="1:10" ht="11.25">
      <c r="A21" s="390" t="s">
        <v>97</v>
      </c>
      <c r="B21" s="407"/>
      <c r="C21" s="407"/>
      <c r="D21" s="407"/>
      <c r="E21" s="407"/>
      <c r="F21" s="407"/>
      <c r="G21" s="407"/>
      <c r="H21" s="407"/>
      <c r="I21" s="407"/>
      <c r="J21" s="408"/>
    </row>
    <row r="22" spans="1:10" ht="11.25">
      <c r="A22" s="390"/>
      <c r="B22" s="407"/>
      <c r="C22" s="407"/>
      <c r="D22" s="407"/>
      <c r="E22" s="407"/>
      <c r="F22" s="407"/>
      <c r="G22" s="407"/>
      <c r="H22" s="407"/>
      <c r="I22" s="407"/>
      <c r="J22" s="408"/>
    </row>
    <row r="23" spans="1:10" ht="11.25" customHeight="1">
      <c r="A23" s="409" t="s">
        <v>175</v>
      </c>
      <c r="B23" s="410"/>
      <c r="C23" s="410"/>
      <c r="D23" s="410"/>
      <c r="E23" s="410"/>
      <c r="F23" s="410"/>
      <c r="G23" s="410"/>
      <c r="H23" s="410"/>
      <c r="I23" s="410"/>
      <c r="J23" s="411"/>
    </row>
    <row r="24" spans="1:10" ht="11.25" customHeight="1">
      <c r="A24" s="412"/>
      <c r="B24" s="413"/>
      <c r="C24" s="413"/>
      <c r="D24" s="413"/>
      <c r="E24" s="413"/>
      <c r="F24" s="413"/>
      <c r="G24" s="413"/>
      <c r="H24" s="413"/>
      <c r="I24" s="413"/>
      <c r="J24" s="414"/>
    </row>
    <row r="25" spans="1:10" ht="11.25">
      <c r="A25" s="81"/>
      <c r="B25" s="82"/>
      <c r="C25" s="82"/>
      <c r="D25" s="82"/>
      <c r="E25" s="82"/>
      <c r="F25" s="82"/>
      <c r="G25" s="82"/>
      <c r="H25" s="82"/>
      <c r="I25" s="82"/>
      <c r="J25" s="211"/>
    </row>
    <row r="26" spans="1:10" ht="11.25">
      <c r="A26" s="54"/>
      <c r="B26" s="55"/>
      <c r="C26" s="55"/>
      <c r="D26" s="55"/>
      <c r="E26" s="55"/>
      <c r="F26" s="55"/>
      <c r="G26" s="55"/>
      <c r="H26" s="55"/>
      <c r="I26" s="55"/>
      <c r="J26" s="211"/>
    </row>
    <row r="27" spans="1:10" ht="11.25">
      <c r="A27" s="81"/>
      <c r="B27" s="82"/>
      <c r="C27" s="82"/>
      <c r="D27" s="82"/>
      <c r="E27" s="82"/>
      <c r="F27" s="82"/>
      <c r="G27" s="82"/>
      <c r="H27" s="82"/>
      <c r="I27" s="82"/>
      <c r="J27" s="211"/>
    </row>
    <row r="28" spans="1:10" s="58" customFormat="1" ht="14.25">
      <c r="A28" s="100"/>
      <c r="B28" s="101"/>
      <c r="C28" s="101"/>
      <c r="D28" s="101"/>
      <c r="E28" s="101"/>
      <c r="F28" s="101"/>
      <c r="G28" s="101"/>
      <c r="H28" s="101"/>
      <c r="I28" s="101"/>
      <c r="J28" s="212"/>
    </row>
    <row r="29" spans="1:10" s="58" customFormat="1" ht="14.25">
      <c r="A29" s="100"/>
      <c r="B29" s="102"/>
      <c r="C29" s="102"/>
      <c r="D29" s="102"/>
      <c r="E29" s="102"/>
      <c r="F29" s="102"/>
      <c r="G29" s="102"/>
      <c r="H29" s="102"/>
      <c r="I29" s="103"/>
      <c r="J29" s="213"/>
    </row>
    <row r="30" spans="1:10" s="58" customFormat="1" ht="15.75">
      <c r="A30" s="100"/>
      <c r="B30" s="415" t="s">
        <v>103</v>
      </c>
      <c r="C30" s="380"/>
      <c r="D30" s="395"/>
      <c r="E30" s="395"/>
      <c r="F30" s="395"/>
      <c r="G30" s="395"/>
      <c r="H30" s="395"/>
      <c r="I30" s="395"/>
      <c r="J30" s="340"/>
    </row>
    <row r="31" spans="1:10" s="58" customFormat="1" ht="14.25">
      <c r="A31" s="57"/>
      <c r="B31" s="59"/>
      <c r="C31" s="59"/>
      <c r="D31" s="384" t="s">
        <v>24</v>
      </c>
      <c r="E31" s="385"/>
      <c r="F31" s="386" t="s">
        <v>99</v>
      </c>
      <c r="G31" s="387"/>
      <c r="H31" s="60"/>
      <c r="I31" s="59"/>
      <c r="J31" s="214"/>
    </row>
    <row r="32" spans="1:10" s="58" customFormat="1" ht="15.75">
      <c r="A32" s="100"/>
      <c r="B32" s="102"/>
      <c r="C32" s="102"/>
      <c r="D32" s="380" t="s">
        <v>21</v>
      </c>
      <c r="E32" s="381"/>
      <c r="F32" s="388"/>
      <c r="G32" s="389"/>
      <c r="H32" s="102"/>
      <c r="I32" s="102"/>
      <c r="J32" s="214"/>
    </row>
    <row r="33" spans="1:10" s="58" customFormat="1" ht="14.25">
      <c r="A33" s="100"/>
      <c r="B33" s="102"/>
      <c r="C33" s="102"/>
      <c r="D33" s="380" t="s">
        <v>100</v>
      </c>
      <c r="E33" s="381"/>
      <c r="F33" s="382"/>
      <c r="G33" s="383"/>
      <c r="H33" s="102"/>
      <c r="I33" s="102"/>
      <c r="J33" s="214"/>
    </row>
    <row r="34" spans="1:10" s="58" customFormat="1" ht="14.25">
      <c r="A34" s="100"/>
      <c r="B34" s="102"/>
      <c r="C34" s="102"/>
      <c r="D34" s="380" t="s">
        <v>101</v>
      </c>
      <c r="E34" s="381"/>
      <c r="F34" s="382"/>
      <c r="G34" s="383"/>
      <c r="H34" s="102"/>
      <c r="I34" s="102"/>
      <c r="J34" s="214"/>
    </row>
    <row r="35" spans="1:10" s="58" customFormat="1" ht="14.25">
      <c r="A35" s="100"/>
      <c r="B35" s="101"/>
      <c r="C35" s="101"/>
      <c r="D35" s="194" t="s">
        <v>154</v>
      </c>
      <c r="E35" s="194"/>
      <c r="F35" s="208"/>
      <c r="G35" s="193" t="s">
        <v>155</v>
      </c>
      <c r="H35" s="208"/>
      <c r="I35" s="101"/>
      <c r="J35" s="212"/>
    </row>
    <row r="36" spans="1:10" ht="12.75" customHeight="1">
      <c r="A36" s="81"/>
      <c r="B36" s="82"/>
      <c r="C36" s="82"/>
      <c r="D36" s="82"/>
      <c r="E36" s="82"/>
      <c r="F36" s="82"/>
      <c r="G36" s="82"/>
      <c r="H36" s="82"/>
      <c r="I36" s="82"/>
      <c r="J36" s="215"/>
    </row>
    <row r="37" spans="1:10" ht="12.75" customHeight="1">
      <c r="A37" s="81"/>
      <c r="B37" s="82"/>
      <c r="C37" s="82"/>
      <c r="D37" s="82"/>
      <c r="E37" s="82"/>
      <c r="F37" s="82"/>
      <c r="G37" s="82"/>
      <c r="H37" s="82"/>
      <c r="I37" s="82"/>
      <c r="J37" s="215"/>
    </row>
    <row r="38" spans="1:10" ht="12.75" customHeight="1">
      <c r="A38" s="81"/>
      <c r="B38" s="82"/>
      <c r="C38" s="82"/>
      <c r="D38" s="82"/>
      <c r="E38" s="82"/>
      <c r="F38" s="82"/>
      <c r="G38" s="82"/>
      <c r="H38" s="82"/>
      <c r="I38" s="82"/>
      <c r="J38" s="215"/>
    </row>
    <row r="39" spans="1:10" ht="12.75" customHeight="1">
      <c r="A39" s="81"/>
      <c r="B39" s="82"/>
      <c r="C39" s="82"/>
      <c r="D39" s="82"/>
      <c r="E39" s="82"/>
      <c r="F39" s="82"/>
      <c r="G39" s="82"/>
      <c r="H39" s="82"/>
      <c r="I39" s="82"/>
      <c r="J39" s="215"/>
    </row>
    <row r="40" spans="1:10" ht="12.75" customHeight="1">
      <c r="A40" s="81"/>
      <c r="B40" s="82"/>
      <c r="C40" s="82"/>
      <c r="D40" s="82"/>
      <c r="E40" s="82"/>
      <c r="F40" s="82"/>
      <c r="G40" s="82"/>
      <c r="H40" s="82"/>
      <c r="I40" s="82"/>
      <c r="J40" s="215"/>
    </row>
    <row r="41" spans="1:10" ht="12.75" customHeight="1">
      <c r="A41" s="216"/>
      <c r="B41" s="217"/>
      <c r="C41" s="217"/>
      <c r="D41" s="217"/>
      <c r="E41" s="217"/>
      <c r="F41" s="217"/>
      <c r="G41" s="217"/>
      <c r="H41" s="217"/>
      <c r="I41" s="217"/>
      <c r="J41" s="218"/>
    </row>
  </sheetData>
  <sheetProtection password="CF2F" sheet="1" objects="1" scenarios="1" formatColumns="0" formatRows="0"/>
  <mergeCells count="20">
    <mergeCell ref="A13:J16"/>
    <mergeCell ref="D30:I30"/>
    <mergeCell ref="L2:L4"/>
    <mergeCell ref="A4:J7"/>
    <mergeCell ref="L6:L8"/>
    <mergeCell ref="A9:J10"/>
    <mergeCell ref="A11:J12"/>
    <mergeCell ref="A17:J18"/>
    <mergeCell ref="A19:J20"/>
    <mergeCell ref="A21:J22"/>
    <mergeCell ref="A23:J24"/>
    <mergeCell ref="B30:C30"/>
    <mergeCell ref="D34:E34"/>
    <mergeCell ref="F34:G34"/>
    <mergeCell ref="D31:E31"/>
    <mergeCell ref="F31:G31"/>
    <mergeCell ref="D32:E32"/>
    <mergeCell ref="F32:G32"/>
    <mergeCell ref="D33:E33"/>
    <mergeCell ref="F33:G33"/>
  </mergeCells>
  <conditionalFormatting sqref="D32 B29:C30 I29:J29 F31 F33">
    <cfRule type="expression" dxfId="31" priority="3" stopIfTrue="1">
      <formula>IF($A$4="",1,0)</formula>
    </cfRule>
  </conditionalFormatting>
  <conditionalFormatting sqref="A4:J7">
    <cfRule type="cellIs" dxfId="30" priority="4" stopIfTrue="1" operator="equal">
      <formula>""</formula>
    </cfRule>
  </conditionalFormatting>
  <conditionalFormatting sqref="F34">
    <cfRule type="expression" dxfId="29" priority="2" stopIfTrue="1">
      <formula>IF($A$4="",1,0)</formula>
    </cfRule>
  </conditionalFormatting>
  <dataValidations count="7">
    <dataValidation type="list" allowBlank="1" showInputMessage="1" showErrorMessage="1" promptTitle="Offer Type" prompt="Please select the appropriate offer type." sqref="A4:J7">
      <formula1>$M$2:$M$4</formula1>
    </dataValidation>
    <dataValidation type="date" operator="greaterThanOrEqual" allowBlank="1" showInputMessage="1" showErrorMessage="1" errorTitle="File Update Date" error="Date must be past July 7th, 2011." prompt="Please enter the date that this specific file was last updated." sqref="F32">
      <formula1>40731</formula1>
    </dataValidation>
    <dataValidation allowBlank="1" showInputMessage="1" showErrorMessage="1" prompt="Enter CAISO Resource ID" sqref="F31"/>
    <dataValidation allowBlank="1" showInputMessage="1" showErrorMessage="1" promptTitle="CPID:" prompt="SCE will enter a unique ID for each offer." sqref="F33"/>
    <dataValidation allowBlank="1" showInputMessage="1" showErrorMessage="1" promptTitle="Energy Storage Unit Name" prompt="Please input the name in the following format:_x000a_[CP Name] - [Unit Name and Number(s)] _x000a_i.e. Energy Corp - Moonlight 5 " sqref="D30"/>
    <dataValidation allowBlank="1" showInputMessage="1" showErrorMessage="1" promptTitle="Seller Name" prompt="Please enter the offical seller name." sqref="A23"/>
    <dataValidation allowBlank="1" showInputMessage="1" showErrorMessage="1" promptTitle="Unit ID:" prompt="SCE will enter a unique ID for each offer." sqref="F34:G34"/>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1:P97"/>
  <sheetViews>
    <sheetView showGridLines="0" zoomScale="85" zoomScaleNormal="85" zoomScaleSheetLayoutView="85" workbookViewId="0">
      <selection activeCell="E26" sqref="E26"/>
    </sheetView>
  </sheetViews>
  <sheetFormatPr defaultColWidth="0" defaultRowHeight="12.75" customHeight="1" zeroHeight="1"/>
  <cols>
    <col min="1" max="1" width="3.33203125" style="138" customWidth="1"/>
    <col min="2" max="2" width="35.83203125" style="136" customWidth="1"/>
    <col min="3" max="3" width="19.5" style="136" customWidth="1"/>
    <col min="4" max="4" width="19.1640625" style="136" customWidth="1"/>
    <col min="5" max="5" width="15.83203125" style="136" customWidth="1"/>
    <col min="6" max="7" width="10.83203125" style="138" customWidth="1"/>
    <col min="8" max="8" width="19.1640625" style="138" customWidth="1"/>
    <col min="9" max="9" width="18" style="138" customWidth="1"/>
    <col min="10" max="10" width="15.83203125" style="138" customWidth="1"/>
    <col min="11" max="11" width="15.5" style="138" customWidth="1"/>
    <col min="12" max="12" width="4.83203125" style="138" customWidth="1"/>
    <col min="13" max="13" width="3.83203125" style="138" customWidth="1"/>
    <col min="14" max="14" width="3.33203125" style="149" customWidth="1"/>
    <col min="15" max="15" width="27" style="129" hidden="1" customWidth="1"/>
    <col min="16" max="16" width="11.6640625" style="129" hidden="1" customWidth="1"/>
    <col min="17" max="16384" width="18.6640625" style="138" hidden="1"/>
  </cols>
  <sheetData>
    <row r="1" spans="1:16" s="130" customFormat="1">
      <c r="A1" s="128"/>
      <c r="B1" s="128"/>
      <c r="C1" s="128"/>
      <c r="D1" s="128"/>
      <c r="E1" s="128"/>
      <c r="F1" s="128"/>
      <c r="G1" s="128"/>
      <c r="H1" s="128"/>
      <c r="I1" s="128"/>
      <c r="J1" s="128"/>
      <c r="K1" s="128"/>
      <c r="L1" s="128"/>
      <c r="M1" s="128"/>
      <c r="N1" s="128"/>
      <c r="O1" s="129"/>
      <c r="P1" s="129"/>
    </row>
    <row r="2" spans="1:16" s="130" customFormat="1" ht="80.25" customHeight="1">
      <c r="A2" s="128"/>
      <c r="B2" s="233"/>
      <c r="C2" s="234"/>
      <c r="D2" s="234"/>
      <c r="E2" s="234"/>
      <c r="F2" s="234"/>
      <c r="G2" s="431" t="s">
        <v>146</v>
      </c>
      <c r="H2" s="431"/>
      <c r="I2" s="431"/>
      <c r="J2" s="431"/>
      <c r="K2" s="431"/>
      <c r="L2" s="431"/>
      <c r="M2" s="432"/>
      <c r="N2" s="128"/>
      <c r="O2" s="129"/>
      <c r="P2" s="129"/>
    </row>
    <row r="3" spans="1:16" s="130" customFormat="1" ht="41.25" customHeight="1">
      <c r="A3" s="128"/>
      <c r="B3" s="433" t="str">
        <f>'Front Page'!A4</f>
        <v>FINAL OFFER</v>
      </c>
      <c r="C3" s="434"/>
      <c r="D3" s="434"/>
      <c r="E3" s="434"/>
      <c r="F3" s="434"/>
      <c r="G3" s="434"/>
      <c r="H3" s="434"/>
      <c r="I3" s="434"/>
      <c r="J3" s="434"/>
      <c r="K3" s="434"/>
      <c r="L3" s="434"/>
      <c r="M3" s="435"/>
      <c r="N3" s="128"/>
      <c r="O3" s="129"/>
      <c r="P3" s="129"/>
    </row>
    <row r="4" spans="1:16" s="130" customFormat="1" ht="12" customHeight="1">
      <c r="A4" s="128"/>
      <c r="B4" s="235"/>
      <c r="C4" s="131"/>
      <c r="D4" s="131"/>
      <c r="E4" s="132"/>
      <c r="F4" s="133"/>
      <c r="G4" s="134"/>
      <c r="H4" s="134"/>
      <c r="I4" s="134"/>
      <c r="J4" s="134"/>
      <c r="K4" s="134"/>
      <c r="L4" s="134"/>
      <c r="M4" s="236"/>
      <c r="N4" s="128"/>
      <c r="O4" s="129"/>
      <c r="P4" s="129"/>
    </row>
    <row r="5" spans="1:16" ht="28.5" customHeight="1">
      <c r="A5" s="128"/>
      <c r="B5" s="237" t="s">
        <v>119</v>
      </c>
      <c r="C5" s="436" t="str">
        <f>SUBSTITUTE('Front Page'!A23&amp;" - "&amp;'Front Page'!F33&amp;" - "&amp;'Front Page'!F34&amp;" - ES"&amp;TEXT(I6,"000"),",","")</f>
        <v>[Seller Name] -  -  - ES</v>
      </c>
      <c r="D5" s="437"/>
      <c r="E5" s="437"/>
      <c r="F5" s="438"/>
      <c r="G5" s="136"/>
      <c r="H5" s="135" t="s">
        <v>120</v>
      </c>
      <c r="I5" s="439" t="str">
        <f>IF('Front Page'!F34="","",'Front Page'!F34)</f>
        <v/>
      </c>
      <c r="J5" s="440"/>
      <c r="K5" s="441"/>
      <c r="L5" s="136"/>
      <c r="M5" s="238"/>
      <c r="N5" s="128"/>
      <c r="O5" s="129" t="s">
        <v>111</v>
      </c>
      <c r="P5" s="137" t="s">
        <v>121</v>
      </c>
    </row>
    <row r="6" spans="1:16">
      <c r="A6" s="128"/>
      <c r="B6" s="237" t="s">
        <v>59</v>
      </c>
      <c r="C6" s="436">
        <f>'Front Page'!D30</f>
        <v>0</v>
      </c>
      <c r="D6" s="437"/>
      <c r="E6" s="437"/>
      <c r="F6" s="438"/>
      <c r="G6" s="136"/>
      <c r="H6" s="135" t="s">
        <v>122</v>
      </c>
      <c r="I6" s="442" t="str">
        <f>IF('Front Page'!F35="","",'Front Page'!F35)</f>
        <v/>
      </c>
      <c r="J6" s="443"/>
      <c r="K6" s="444"/>
      <c r="L6" s="136"/>
      <c r="M6" s="238"/>
      <c r="N6" s="128"/>
      <c r="O6" s="129" t="s">
        <v>112</v>
      </c>
      <c r="P6" s="139" t="s">
        <v>123</v>
      </c>
    </row>
    <row r="7" spans="1:16">
      <c r="A7" s="128"/>
      <c r="B7" s="237"/>
      <c r="C7" s="140"/>
      <c r="E7" s="140"/>
      <c r="F7" s="140"/>
      <c r="G7" s="136"/>
      <c r="H7" s="136"/>
      <c r="I7" s="136"/>
      <c r="J7" s="136"/>
      <c r="K7" s="136"/>
      <c r="L7" s="136"/>
      <c r="M7" s="238"/>
      <c r="N7" s="128"/>
      <c r="P7" s="129" t="s">
        <v>124</v>
      </c>
    </row>
    <row r="8" spans="1:16" ht="13.9" customHeight="1">
      <c r="A8" s="128"/>
      <c r="B8" s="237" t="s">
        <v>125</v>
      </c>
      <c r="C8" s="416" t="s">
        <v>138</v>
      </c>
      <c r="D8" s="417"/>
      <c r="E8" s="140"/>
      <c r="F8" s="136"/>
      <c r="G8" s="136"/>
      <c r="H8" s="136"/>
      <c r="I8" s="136"/>
      <c r="J8" s="136"/>
      <c r="K8" s="136"/>
      <c r="L8" s="136"/>
      <c r="M8" s="238"/>
      <c r="N8" s="128"/>
      <c r="P8" s="129" t="s">
        <v>126</v>
      </c>
    </row>
    <row r="9" spans="1:16" ht="6" customHeight="1">
      <c r="A9" s="128"/>
      <c r="B9" s="239"/>
      <c r="C9" s="141"/>
      <c r="D9" s="141"/>
      <c r="E9" s="140"/>
      <c r="F9" s="136"/>
      <c r="G9" s="136"/>
      <c r="H9" s="136"/>
      <c r="I9" s="136"/>
      <c r="J9" s="136"/>
      <c r="K9" s="136"/>
      <c r="L9" s="136"/>
      <c r="M9" s="238"/>
      <c r="N9" s="128"/>
    </row>
    <row r="10" spans="1:16" ht="6" customHeight="1">
      <c r="A10" s="128"/>
      <c r="B10" s="239"/>
      <c r="C10" s="141"/>
      <c r="D10" s="141"/>
      <c r="F10" s="136"/>
      <c r="G10" s="136"/>
      <c r="H10" s="136"/>
      <c r="I10" s="136"/>
      <c r="J10" s="136"/>
      <c r="K10" s="136"/>
      <c r="L10" s="136"/>
      <c r="M10" s="238"/>
      <c r="N10" s="128"/>
      <c r="P10" s="142" t="s">
        <v>127</v>
      </c>
    </row>
    <row r="11" spans="1:16" hidden="1">
      <c r="A11" s="128"/>
      <c r="B11" s="237"/>
      <c r="C11" s="418"/>
      <c r="D11" s="419"/>
      <c r="F11" s="136"/>
      <c r="G11" s="136"/>
      <c r="H11" s="136"/>
      <c r="I11" s="136"/>
      <c r="J11" s="136"/>
      <c r="K11" s="136"/>
      <c r="L11" s="136"/>
      <c r="M11" s="238"/>
      <c r="N11" s="128"/>
      <c r="O11" s="129" t="s">
        <v>128</v>
      </c>
      <c r="P11" s="129" t="s">
        <v>129</v>
      </c>
    </row>
    <row r="12" spans="1:16">
      <c r="A12" s="128"/>
      <c r="B12" s="240" t="s">
        <v>130</v>
      </c>
      <c r="C12" s="420"/>
      <c r="D12" s="420"/>
      <c r="F12" s="136"/>
      <c r="G12" s="136"/>
      <c r="H12" s="136"/>
      <c r="I12" s="136"/>
      <c r="J12" s="136"/>
      <c r="K12" s="136"/>
      <c r="L12" s="136"/>
      <c r="M12" s="238"/>
      <c r="N12" s="128"/>
      <c r="O12" s="129" t="s">
        <v>98</v>
      </c>
      <c r="P12" s="129" t="s">
        <v>98</v>
      </c>
    </row>
    <row r="13" spans="1:16">
      <c r="A13" s="128"/>
      <c r="B13" s="241"/>
      <c r="F13" s="136"/>
      <c r="G13" s="136"/>
      <c r="H13" s="136"/>
      <c r="I13" s="136"/>
      <c r="J13" s="136"/>
      <c r="K13" s="136"/>
      <c r="L13" s="136"/>
      <c r="M13" s="238"/>
      <c r="N13" s="128"/>
      <c r="O13" s="129" t="s">
        <v>131</v>
      </c>
      <c r="P13" s="129" t="s">
        <v>132</v>
      </c>
    </row>
    <row r="14" spans="1:16">
      <c r="A14" s="128"/>
      <c r="B14" s="242"/>
      <c r="F14" s="136"/>
      <c r="G14" s="136"/>
      <c r="H14" s="136"/>
      <c r="I14" s="136"/>
      <c r="J14" s="136"/>
      <c r="K14" s="136"/>
      <c r="L14" s="136"/>
      <c r="M14" s="238"/>
      <c r="N14" s="128"/>
      <c r="P14" s="129" t="s">
        <v>133</v>
      </c>
    </row>
    <row r="15" spans="1:16" ht="12.75" customHeight="1">
      <c r="A15" s="128"/>
      <c r="B15" s="421" t="s">
        <v>167</v>
      </c>
      <c r="C15" s="422"/>
      <c r="D15" s="422"/>
      <c r="E15" s="423"/>
      <c r="F15" s="136"/>
      <c r="G15" s="136"/>
      <c r="H15" s="136"/>
      <c r="I15" s="136"/>
      <c r="J15" s="136"/>
      <c r="K15" s="136"/>
      <c r="L15" s="136"/>
      <c r="M15" s="238"/>
      <c r="N15" s="128"/>
    </row>
    <row r="16" spans="1:16" ht="12" customHeight="1">
      <c r="A16" s="128"/>
      <c r="B16" s="237" t="s">
        <v>168</v>
      </c>
      <c r="C16" s="426"/>
      <c r="D16" s="426"/>
      <c r="E16" s="143"/>
      <c r="F16" s="136"/>
      <c r="G16" s="136"/>
      <c r="H16" s="136"/>
      <c r="I16" s="136"/>
      <c r="J16" s="136"/>
      <c r="K16" s="136"/>
      <c r="L16" s="136"/>
      <c r="M16" s="238"/>
      <c r="N16" s="128"/>
      <c r="O16" s="129" t="s">
        <v>134</v>
      </c>
    </row>
    <row r="17" spans="1:15">
      <c r="A17" s="128"/>
      <c r="B17" s="237" t="s">
        <v>169</v>
      </c>
      <c r="C17" s="427" t="str">
        <f>IF(OR(C16="",C18=""),"",DATEDIF(DATE(YEAR(C16),MONTH(C16),1),DATE(YEAR(C18),MONTH(C18)+1,1),"m"))</f>
        <v/>
      </c>
      <c r="D17" s="427"/>
      <c r="E17" s="144"/>
      <c r="F17" s="136"/>
      <c r="G17" s="136"/>
      <c r="H17" s="136"/>
      <c r="I17" s="136"/>
      <c r="J17" s="136"/>
      <c r="K17" s="136"/>
      <c r="L17" s="136"/>
      <c r="M17" s="238"/>
      <c r="N17" s="128"/>
      <c r="O17" s="129" t="s">
        <v>135</v>
      </c>
    </row>
    <row r="18" spans="1:15">
      <c r="A18" s="128"/>
      <c r="B18" s="237" t="s">
        <v>170</v>
      </c>
      <c r="C18" s="426"/>
      <c r="D18" s="426"/>
      <c r="E18" s="144"/>
      <c r="F18" s="144"/>
      <c r="G18" s="136"/>
      <c r="H18" s="136"/>
      <c r="I18" s="136"/>
      <c r="J18" s="136"/>
      <c r="K18" s="136"/>
      <c r="L18" s="136"/>
      <c r="M18" s="238"/>
      <c r="N18" s="128"/>
    </row>
    <row r="19" spans="1:15">
      <c r="A19" s="128"/>
      <c r="B19" s="241"/>
      <c r="E19" s="144"/>
      <c r="F19" s="144"/>
      <c r="G19" s="136"/>
      <c r="H19" s="136"/>
      <c r="I19" s="136"/>
      <c r="J19" s="136"/>
      <c r="K19" s="136"/>
      <c r="L19" s="136"/>
      <c r="M19" s="238"/>
      <c r="N19" s="128"/>
    </row>
    <row r="20" spans="1:15">
      <c r="A20" s="128"/>
      <c r="B20" s="421" t="s">
        <v>136</v>
      </c>
      <c r="C20" s="422"/>
      <c r="D20" s="422"/>
      <c r="E20" s="423"/>
      <c r="F20" s="136"/>
      <c r="G20" s="136"/>
      <c r="H20" s="220" t="s">
        <v>166</v>
      </c>
      <c r="I20" s="219"/>
      <c r="J20" s="219"/>
      <c r="K20" s="221"/>
      <c r="L20" s="145"/>
      <c r="M20" s="243"/>
      <c r="N20" s="128"/>
    </row>
    <row r="21" spans="1:15" ht="53.25" customHeight="1">
      <c r="A21" s="128"/>
      <c r="B21" s="428" t="s">
        <v>148</v>
      </c>
      <c r="C21" s="429"/>
      <c r="D21" s="429"/>
      <c r="E21" s="429"/>
      <c r="F21" s="146"/>
      <c r="G21" s="136"/>
      <c r="H21" s="430" t="s">
        <v>149</v>
      </c>
      <c r="I21" s="430"/>
      <c r="J21" s="430"/>
      <c r="K21" s="430"/>
      <c r="L21" s="145"/>
      <c r="M21" s="244"/>
      <c r="N21" s="128"/>
    </row>
    <row r="22" spans="1:15">
      <c r="A22" s="128"/>
      <c r="B22" s="241"/>
      <c r="F22" s="136"/>
      <c r="G22" s="145"/>
      <c r="H22" s="145"/>
      <c r="I22" s="145"/>
      <c r="J22" s="145"/>
      <c r="K22" s="145"/>
      <c r="L22" s="145"/>
      <c r="M22" s="243"/>
      <c r="N22" s="128"/>
    </row>
    <row r="23" spans="1:15" ht="83.25" customHeight="1">
      <c r="A23" s="128"/>
      <c r="B23" s="147" t="s">
        <v>39</v>
      </c>
      <c r="C23" s="245" t="s">
        <v>141</v>
      </c>
      <c r="D23" s="184" t="s">
        <v>140</v>
      </c>
      <c r="F23" s="136"/>
      <c r="G23" s="136"/>
      <c r="H23" s="148" t="s">
        <v>137</v>
      </c>
      <c r="I23" s="147" t="s">
        <v>139</v>
      </c>
      <c r="J23" s="136"/>
      <c r="K23" s="155" t="s">
        <v>142</v>
      </c>
      <c r="L23" s="424"/>
      <c r="M23" s="425"/>
      <c r="N23" s="128"/>
    </row>
    <row r="24" spans="1:15">
      <c r="A24" s="128"/>
      <c r="B24" s="150" t="str">
        <f>IF(OR($C$8="dispatchable CHP Facility",$C$8="Utility Prescheduled Facility"),"January / Year Round", "January")</f>
        <v>January</v>
      </c>
      <c r="C24" s="246">
        <f>$D$24</f>
        <v>0</v>
      </c>
      <c r="D24" s="195">
        <f>'1.01'!C15</f>
        <v>0</v>
      </c>
      <c r="F24" s="136"/>
      <c r="G24" s="136"/>
      <c r="H24" s="227" t="str">
        <f>IF(C18="","",YEAR(C16))</f>
        <v/>
      </c>
      <c r="I24" s="222"/>
      <c r="J24" s="136"/>
      <c r="K24" s="145"/>
      <c r="L24" s="145"/>
      <c r="M24" s="243"/>
      <c r="N24" s="128"/>
    </row>
    <row r="25" spans="1:15">
      <c r="A25" s="128"/>
      <c r="B25" s="151" t="s">
        <v>41</v>
      </c>
      <c r="C25" s="225">
        <f t="shared" ref="C25:C35" si="0">$D$24</f>
        <v>0</v>
      </c>
      <c r="D25" s="156"/>
      <c r="F25" s="136"/>
      <c r="G25" s="136"/>
      <c r="H25" s="228" t="str">
        <f>IFERROR(IF(YEAR($C$18)&gt;=(H24+1),H24+1,""),"")</f>
        <v/>
      </c>
      <c r="I25" s="222"/>
      <c r="J25" s="136"/>
      <c r="K25" s="145"/>
      <c r="L25" s="145"/>
      <c r="M25" s="243"/>
      <c r="N25" s="128"/>
    </row>
    <row r="26" spans="1:15">
      <c r="A26" s="128"/>
      <c r="B26" s="151" t="s">
        <v>42</v>
      </c>
      <c r="C26" s="225">
        <f t="shared" si="0"/>
        <v>0</v>
      </c>
      <c r="D26" s="156"/>
      <c r="F26" s="136"/>
      <c r="G26" s="136"/>
      <c r="H26" s="228" t="str">
        <f t="shared" ref="H26:H75" si="1">IFERROR(IF(YEAR($C$18)&gt;=(H25+1),H25+1,""),"")</f>
        <v/>
      </c>
      <c r="I26" s="222"/>
      <c r="J26" s="136"/>
      <c r="K26" s="145"/>
      <c r="L26" s="145"/>
      <c r="M26" s="243"/>
      <c r="N26" s="128"/>
    </row>
    <row r="27" spans="1:15">
      <c r="A27" s="128"/>
      <c r="B27" s="151" t="s">
        <v>43</v>
      </c>
      <c r="C27" s="225">
        <f t="shared" si="0"/>
        <v>0</v>
      </c>
      <c r="D27" s="156"/>
      <c r="F27" s="136"/>
      <c r="G27" s="136"/>
      <c r="H27" s="228" t="str">
        <f t="shared" si="1"/>
        <v/>
      </c>
      <c r="I27" s="222"/>
      <c r="J27" s="136"/>
      <c r="K27" s="145"/>
      <c r="L27" s="145"/>
      <c r="M27" s="243"/>
      <c r="N27" s="128"/>
    </row>
    <row r="28" spans="1:15">
      <c r="A28" s="128"/>
      <c r="B28" s="151" t="s">
        <v>44</v>
      </c>
      <c r="C28" s="225">
        <f t="shared" si="0"/>
        <v>0</v>
      </c>
      <c r="D28" s="156"/>
      <c r="F28" s="136"/>
      <c r="G28" s="136"/>
      <c r="H28" s="228" t="str">
        <f t="shared" si="1"/>
        <v/>
      </c>
      <c r="I28" s="222"/>
      <c r="J28" s="136"/>
      <c r="K28" s="145"/>
      <c r="L28" s="145"/>
      <c r="M28" s="243"/>
      <c r="N28" s="128"/>
    </row>
    <row r="29" spans="1:15">
      <c r="A29" s="128"/>
      <c r="B29" s="151" t="s">
        <v>45</v>
      </c>
      <c r="C29" s="225">
        <f t="shared" si="0"/>
        <v>0</v>
      </c>
      <c r="D29" s="156"/>
      <c r="F29" s="136"/>
      <c r="G29" s="136"/>
      <c r="H29" s="228" t="str">
        <f t="shared" si="1"/>
        <v/>
      </c>
      <c r="I29" s="222"/>
      <c r="J29" s="136"/>
      <c r="K29" s="145"/>
      <c r="L29" s="145"/>
      <c r="M29" s="243"/>
      <c r="N29" s="128"/>
    </row>
    <row r="30" spans="1:15">
      <c r="A30" s="128"/>
      <c r="B30" s="151" t="s">
        <v>46</v>
      </c>
      <c r="C30" s="225">
        <f t="shared" si="0"/>
        <v>0</v>
      </c>
      <c r="D30" s="156"/>
      <c r="F30" s="136"/>
      <c r="G30" s="136"/>
      <c r="H30" s="228" t="str">
        <f t="shared" si="1"/>
        <v/>
      </c>
      <c r="I30" s="222"/>
      <c r="J30" s="136"/>
      <c r="K30" s="145"/>
      <c r="L30" s="145"/>
      <c r="M30" s="243"/>
      <c r="N30" s="128"/>
    </row>
    <row r="31" spans="1:15" ht="12.75" customHeight="1">
      <c r="A31" s="128"/>
      <c r="B31" s="151" t="s">
        <v>47</v>
      </c>
      <c r="C31" s="225">
        <f t="shared" si="0"/>
        <v>0</v>
      </c>
      <c r="D31" s="156"/>
      <c r="F31" s="136"/>
      <c r="G31" s="136"/>
      <c r="H31" s="228" t="str">
        <f t="shared" si="1"/>
        <v/>
      </c>
      <c r="I31" s="222"/>
      <c r="J31" s="136"/>
      <c r="K31" s="145"/>
      <c r="L31" s="145"/>
      <c r="M31" s="243"/>
      <c r="N31" s="128"/>
    </row>
    <row r="32" spans="1:15">
      <c r="A32" s="128"/>
      <c r="B32" s="151" t="s">
        <v>48</v>
      </c>
      <c r="C32" s="225">
        <f t="shared" si="0"/>
        <v>0</v>
      </c>
      <c r="D32" s="156"/>
      <c r="F32" s="136"/>
      <c r="G32" s="136"/>
      <c r="H32" s="228" t="str">
        <f t="shared" si="1"/>
        <v/>
      </c>
      <c r="I32" s="222"/>
      <c r="J32" s="136"/>
      <c r="K32" s="145"/>
      <c r="L32" s="145"/>
      <c r="M32" s="243"/>
      <c r="N32" s="128"/>
    </row>
    <row r="33" spans="1:14">
      <c r="A33" s="128"/>
      <c r="B33" s="151" t="s">
        <v>49</v>
      </c>
      <c r="C33" s="225">
        <f t="shared" si="0"/>
        <v>0</v>
      </c>
      <c r="D33" s="156"/>
      <c r="F33" s="136"/>
      <c r="G33" s="136"/>
      <c r="H33" s="228" t="str">
        <f t="shared" si="1"/>
        <v/>
      </c>
      <c r="I33" s="222"/>
      <c r="J33" s="136"/>
      <c r="K33" s="145"/>
      <c r="L33" s="145"/>
      <c r="M33" s="243"/>
      <c r="N33" s="128"/>
    </row>
    <row r="34" spans="1:14">
      <c r="A34" s="128"/>
      <c r="B34" s="151" t="s">
        <v>50</v>
      </c>
      <c r="C34" s="225">
        <f t="shared" si="0"/>
        <v>0</v>
      </c>
      <c r="D34" s="156"/>
      <c r="F34" s="136"/>
      <c r="G34" s="136"/>
      <c r="H34" s="228" t="str">
        <f t="shared" si="1"/>
        <v/>
      </c>
      <c r="I34" s="222"/>
      <c r="J34" s="136"/>
      <c r="K34" s="145"/>
      <c r="L34" s="145"/>
      <c r="M34" s="243"/>
      <c r="N34" s="128"/>
    </row>
    <row r="35" spans="1:14">
      <c r="A35" s="128"/>
      <c r="B35" s="152" t="s">
        <v>51</v>
      </c>
      <c r="C35" s="226">
        <f t="shared" si="0"/>
        <v>0</v>
      </c>
      <c r="D35" s="156"/>
      <c r="F35" s="136"/>
      <c r="G35" s="136"/>
      <c r="H35" s="228" t="str">
        <f t="shared" si="1"/>
        <v/>
      </c>
      <c r="I35" s="223"/>
      <c r="J35" s="136"/>
      <c r="K35" s="145"/>
      <c r="L35" s="145"/>
      <c r="M35" s="243"/>
      <c r="N35" s="128"/>
    </row>
    <row r="36" spans="1:14">
      <c r="A36" s="128"/>
      <c r="B36" s="241"/>
      <c r="F36" s="136"/>
      <c r="G36" s="136"/>
      <c r="H36" s="228" t="str">
        <f t="shared" si="1"/>
        <v/>
      </c>
      <c r="I36" s="223"/>
      <c r="J36" s="136"/>
      <c r="K36" s="145"/>
      <c r="L36" s="145"/>
      <c r="M36" s="243"/>
      <c r="N36" s="128"/>
    </row>
    <row r="37" spans="1:14">
      <c r="A37" s="128"/>
      <c r="B37" s="241"/>
      <c r="F37" s="136"/>
      <c r="G37" s="136"/>
      <c r="H37" s="228" t="str">
        <f t="shared" si="1"/>
        <v/>
      </c>
      <c r="I37" s="223"/>
      <c r="J37" s="136"/>
      <c r="K37" s="136"/>
      <c r="L37" s="136"/>
      <c r="M37" s="238"/>
      <c r="N37" s="128"/>
    </row>
    <row r="38" spans="1:14">
      <c r="A38" s="128"/>
      <c r="B38" s="241"/>
      <c r="F38" s="136"/>
      <c r="G38" s="136"/>
      <c r="H38" s="228" t="str">
        <f t="shared" si="1"/>
        <v/>
      </c>
      <c r="I38" s="223"/>
      <c r="J38" s="136"/>
      <c r="K38" s="136"/>
      <c r="L38" s="136"/>
      <c r="M38" s="238"/>
      <c r="N38" s="128"/>
    </row>
    <row r="39" spans="1:14">
      <c r="A39" s="128"/>
      <c r="B39" s="241"/>
      <c r="F39" s="136"/>
      <c r="G39" s="136"/>
      <c r="H39" s="228" t="str">
        <f t="shared" si="1"/>
        <v/>
      </c>
      <c r="I39" s="223"/>
      <c r="J39" s="136"/>
      <c r="K39" s="136"/>
      <c r="L39" s="136"/>
      <c r="M39" s="238"/>
      <c r="N39" s="128"/>
    </row>
    <row r="40" spans="1:14">
      <c r="A40" s="128"/>
      <c r="B40" s="241"/>
      <c r="F40" s="136"/>
      <c r="G40" s="136"/>
      <c r="H40" s="228" t="str">
        <f t="shared" si="1"/>
        <v/>
      </c>
      <c r="I40" s="223"/>
      <c r="J40" s="136"/>
      <c r="K40" s="136"/>
      <c r="L40" s="136"/>
      <c r="M40" s="238"/>
      <c r="N40" s="128"/>
    </row>
    <row r="41" spans="1:14">
      <c r="A41" s="128"/>
      <c r="B41" s="241"/>
      <c r="F41" s="136"/>
      <c r="G41" s="136"/>
      <c r="H41" s="228" t="str">
        <f t="shared" si="1"/>
        <v/>
      </c>
      <c r="I41" s="223"/>
      <c r="J41" s="136"/>
      <c r="K41" s="136"/>
      <c r="L41" s="136"/>
      <c r="M41" s="238"/>
      <c r="N41" s="128"/>
    </row>
    <row r="42" spans="1:14">
      <c r="A42" s="128"/>
      <c r="B42" s="241"/>
      <c r="F42" s="136"/>
      <c r="G42" s="136"/>
      <c r="H42" s="228" t="str">
        <f t="shared" si="1"/>
        <v/>
      </c>
      <c r="I42" s="223"/>
      <c r="J42" s="136"/>
      <c r="K42" s="136"/>
      <c r="L42" s="136"/>
      <c r="M42" s="238"/>
      <c r="N42" s="128"/>
    </row>
    <row r="43" spans="1:14">
      <c r="A43" s="128"/>
      <c r="B43" s="241"/>
      <c r="F43" s="136"/>
      <c r="G43" s="136"/>
      <c r="H43" s="228" t="str">
        <f t="shared" si="1"/>
        <v/>
      </c>
      <c r="I43" s="223"/>
      <c r="J43" s="136"/>
      <c r="K43" s="136"/>
      <c r="L43" s="136"/>
      <c r="M43" s="238"/>
      <c r="N43" s="128"/>
    </row>
    <row r="44" spans="1:14">
      <c r="A44" s="128"/>
      <c r="B44" s="241"/>
      <c r="F44" s="136"/>
      <c r="G44" s="136"/>
      <c r="H44" s="228" t="str">
        <f t="shared" si="1"/>
        <v/>
      </c>
      <c r="I44" s="223"/>
      <c r="J44" s="136"/>
      <c r="K44" s="136"/>
      <c r="L44" s="136"/>
      <c r="M44" s="238"/>
      <c r="N44" s="128"/>
    </row>
    <row r="45" spans="1:14">
      <c r="A45" s="128"/>
      <c r="B45" s="241"/>
      <c r="F45" s="136"/>
      <c r="G45" s="136"/>
      <c r="H45" s="228" t="str">
        <f t="shared" si="1"/>
        <v/>
      </c>
      <c r="I45" s="223"/>
      <c r="J45" s="136"/>
      <c r="K45" s="136"/>
      <c r="L45" s="136"/>
      <c r="M45" s="238"/>
      <c r="N45" s="128"/>
    </row>
    <row r="46" spans="1:14">
      <c r="A46" s="128"/>
      <c r="B46" s="241"/>
      <c r="F46" s="136"/>
      <c r="G46" s="136"/>
      <c r="H46" s="228" t="str">
        <f t="shared" si="1"/>
        <v/>
      </c>
      <c r="I46" s="223"/>
      <c r="J46" s="136"/>
      <c r="K46" s="136"/>
      <c r="L46" s="136"/>
      <c r="M46" s="238"/>
      <c r="N46" s="128"/>
    </row>
    <row r="47" spans="1:14">
      <c r="A47" s="128"/>
      <c r="B47" s="241"/>
      <c r="F47" s="136"/>
      <c r="G47" s="136"/>
      <c r="H47" s="228" t="str">
        <f t="shared" si="1"/>
        <v/>
      </c>
      <c r="I47" s="223"/>
      <c r="J47" s="136"/>
      <c r="K47" s="136"/>
      <c r="L47" s="136"/>
      <c r="M47" s="238"/>
      <c r="N47" s="128"/>
    </row>
    <row r="48" spans="1:14">
      <c r="A48" s="128"/>
      <c r="B48" s="241"/>
      <c r="F48" s="136"/>
      <c r="G48" s="136"/>
      <c r="H48" s="228" t="str">
        <f t="shared" si="1"/>
        <v/>
      </c>
      <c r="I48" s="223"/>
      <c r="J48" s="136"/>
      <c r="K48" s="136"/>
      <c r="L48" s="136"/>
      <c r="M48" s="238"/>
      <c r="N48" s="128"/>
    </row>
    <row r="49" spans="1:16">
      <c r="A49" s="128"/>
      <c r="B49" s="241"/>
      <c r="F49" s="136"/>
      <c r="G49" s="136"/>
      <c r="H49" s="228" t="str">
        <f t="shared" si="1"/>
        <v/>
      </c>
      <c r="I49" s="223"/>
      <c r="J49" s="136"/>
      <c r="K49" s="136"/>
      <c r="L49" s="136"/>
      <c r="M49" s="238"/>
      <c r="N49" s="128"/>
    </row>
    <row r="50" spans="1:16">
      <c r="A50" s="128"/>
      <c r="B50" s="241"/>
      <c r="F50" s="136"/>
      <c r="G50" s="136"/>
      <c r="H50" s="228" t="str">
        <f t="shared" si="1"/>
        <v/>
      </c>
      <c r="I50" s="223"/>
      <c r="J50" s="136"/>
      <c r="K50" s="136"/>
      <c r="L50" s="136"/>
      <c r="M50" s="238"/>
      <c r="N50" s="128"/>
    </row>
    <row r="51" spans="1:16">
      <c r="A51" s="128"/>
      <c r="B51" s="241"/>
      <c r="F51" s="136"/>
      <c r="G51" s="136"/>
      <c r="H51" s="228" t="str">
        <f t="shared" si="1"/>
        <v/>
      </c>
      <c r="I51" s="223"/>
      <c r="J51" s="136"/>
      <c r="K51" s="136"/>
      <c r="L51" s="136"/>
      <c r="M51" s="238"/>
      <c r="N51" s="128"/>
    </row>
    <row r="52" spans="1:16">
      <c r="A52" s="128"/>
      <c r="B52" s="241"/>
      <c r="F52" s="136"/>
      <c r="G52" s="136"/>
      <c r="H52" s="228" t="str">
        <f t="shared" si="1"/>
        <v/>
      </c>
      <c r="I52" s="223"/>
      <c r="J52" s="136"/>
      <c r="K52" s="136"/>
      <c r="L52" s="136"/>
      <c r="M52" s="238"/>
      <c r="N52" s="128"/>
    </row>
    <row r="53" spans="1:16">
      <c r="A53" s="128"/>
      <c r="B53" s="241"/>
      <c r="F53" s="136"/>
      <c r="G53" s="136"/>
      <c r="H53" s="228" t="str">
        <f t="shared" si="1"/>
        <v/>
      </c>
      <c r="I53" s="223"/>
      <c r="J53" s="136"/>
      <c r="K53" s="136"/>
      <c r="L53" s="136"/>
      <c r="M53" s="238"/>
      <c r="N53" s="128"/>
    </row>
    <row r="54" spans="1:16">
      <c r="A54" s="128"/>
      <c r="B54" s="241"/>
      <c r="F54" s="136"/>
      <c r="G54" s="136"/>
      <c r="H54" s="228" t="str">
        <f t="shared" si="1"/>
        <v/>
      </c>
      <c r="I54" s="223"/>
      <c r="J54" s="136"/>
      <c r="K54" s="136"/>
      <c r="L54" s="136"/>
      <c r="M54" s="238"/>
      <c r="N54" s="128"/>
    </row>
    <row r="55" spans="1:16">
      <c r="A55" s="128"/>
      <c r="B55" s="241"/>
      <c r="F55" s="136"/>
      <c r="G55" s="136"/>
      <c r="H55" s="228" t="str">
        <f t="shared" si="1"/>
        <v/>
      </c>
      <c r="I55" s="223"/>
      <c r="J55" s="136"/>
      <c r="K55" s="136"/>
      <c r="L55" s="136"/>
      <c r="M55" s="238"/>
      <c r="N55" s="128"/>
    </row>
    <row r="56" spans="1:16" ht="12.75" customHeight="1">
      <c r="A56" s="128"/>
      <c r="B56" s="241"/>
      <c r="F56" s="136"/>
      <c r="G56" s="136"/>
      <c r="H56" s="228" t="str">
        <f t="shared" si="1"/>
        <v/>
      </c>
      <c r="I56" s="223"/>
      <c r="J56" s="136"/>
      <c r="K56" s="136"/>
      <c r="L56" s="136"/>
      <c r="M56" s="238"/>
      <c r="N56" s="128"/>
      <c r="O56" s="138"/>
      <c r="P56" s="128"/>
    </row>
    <row r="57" spans="1:16" ht="12.75" customHeight="1">
      <c r="A57" s="128"/>
      <c r="B57" s="241"/>
      <c r="F57" s="136"/>
      <c r="G57" s="136"/>
      <c r="H57" s="228" t="str">
        <f t="shared" si="1"/>
        <v/>
      </c>
      <c r="I57" s="223"/>
      <c r="J57" s="136"/>
      <c r="K57" s="136"/>
      <c r="L57" s="136"/>
      <c r="M57" s="238"/>
      <c r="N57" s="128"/>
      <c r="O57" s="138"/>
      <c r="P57" s="128"/>
    </row>
    <row r="58" spans="1:16" ht="12.75" customHeight="1">
      <c r="A58" s="128"/>
      <c r="B58" s="241"/>
      <c r="F58" s="136"/>
      <c r="G58" s="136"/>
      <c r="H58" s="228" t="str">
        <f t="shared" si="1"/>
        <v/>
      </c>
      <c r="I58" s="223"/>
      <c r="J58" s="136"/>
      <c r="K58" s="136"/>
      <c r="L58" s="136"/>
      <c r="M58" s="238"/>
      <c r="N58" s="128"/>
      <c r="O58" s="138"/>
      <c r="P58" s="128"/>
    </row>
    <row r="59" spans="1:16" ht="12.75" customHeight="1">
      <c r="A59" s="128"/>
      <c r="B59" s="241"/>
      <c r="F59" s="136"/>
      <c r="G59" s="136"/>
      <c r="H59" s="228" t="str">
        <f t="shared" si="1"/>
        <v/>
      </c>
      <c r="I59" s="223"/>
      <c r="J59" s="136"/>
      <c r="K59" s="136"/>
      <c r="L59" s="136"/>
      <c r="M59" s="238"/>
      <c r="N59" s="128"/>
      <c r="O59" s="138"/>
      <c r="P59" s="128"/>
    </row>
    <row r="60" spans="1:16" ht="12.75" customHeight="1">
      <c r="A60" s="128"/>
      <c r="B60" s="241"/>
      <c r="F60" s="136"/>
      <c r="G60" s="136"/>
      <c r="H60" s="228" t="str">
        <f t="shared" si="1"/>
        <v/>
      </c>
      <c r="I60" s="223"/>
      <c r="J60" s="136"/>
      <c r="K60" s="136"/>
      <c r="L60" s="136"/>
      <c r="M60" s="238"/>
      <c r="N60" s="128"/>
      <c r="O60" s="138"/>
      <c r="P60" s="128"/>
    </row>
    <row r="61" spans="1:16" ht="12.75" customHeight="1">
      <c r="A61" s="128"/>
      <c r="B61" s="241"/>
      <c r="F61" s="136"/>
      <c r="G61" s="136"/>
      <c r="H61" s="228" t="str">
        <f t="shared" si="1"/>
        <v/>
      </c>
      <c r="I61" s="223"/>
      <c r="J61" s="136"/>
      <c r="K61" s="136"/>
      <c r="L61" s="136"/>
      <c r="M61" s="238"/>
      <c r="N61" s="128"/>
      <c r="O61" s="138"/>
      <c r="P61" s="128"/>
    </row>
    <row r="62" spans="1:16" ht="12.75" customHeight="1">
      <c r="A62" s="128"/>
      <c r="B62" s="241"/>
      <c r="F62" s="136"/>
      <c r="G62" s="136"/>
      <c r="H62" s="228" t="str">
        <f t="shared" si="1"/>
        <v/>
      </c>
      <c r="I62" s="223"/>
      <c r="J62" s="136"/>
      <c r="K62" s="136"/>
      <c r="L62" s="136"/>
      <c r="M62" s="238"/>
      <c r="N62" s="128"/>
      <c r="O62" s="138"/>
      <c r="P62" s="128"/>
    </row>
    <row r="63" spans="1:16" ht="12.75" customHeight="1">
      <c r="A63" s="128"/>
      <c r="B63" s="241"/>
      <c r="F63" s="136"/>
      <c r="G63" s="136"/>
      <c r="H63" s="228" t="str">
        <f t="shared" si="1"/>
        <v/>
      </c>
      <c r="I63" s="223"/>
      <c r="J63" s="136"/>
      <c r="K63" s="136"/>
      <c r="L63" s="136"/>
      <c r="M63" s="238"/>
      <c r="N63" s="128"/>
      <c r="O63" s="138"/>
      <c r="P63" s="128"/>
    </row>
    <row r="64" spans="1:16" ht="12.75" customHeight="1">
      <c r="A64" s="128"/>
      <c r="B64" s="241"/>
      <c r="F64" s="136"/>
      <c r="G64" s="136"/>
      <c r="H64" s="228" t="str">
        <f t="shared" si="1"/>
        <v/>
      </c>
      <c r="I64" s="223"/>
      <c r="J64" s="136"/>
      <c r="K64" s="136"/>
      <c r="L64" s="136"/>
      <c r="M64" s="238"/>
      <c r="N64" s="128"/>
      <c r="O64" s="138"/>
      <c r="P64" s="128"/>
    </row>
    <row r="65" spans="1:16" ht="12.75" customHeight="1">
      <c r="A65" s="128"/>
      <c r="B65" s="241"/>
      <c r="F65" s="136"/>
      <c r="G65" s="136"/>
      <c r="H65" s="228" t="str">
        <f t="shared" si="1"/>
        <v/>
      </c>
      <c r="I65" s="223"/>
      <c r="J65" s="136"/>
      <c r="K65" s="136"/>
      <c r="L65" s="136"/>
      <c r="M65" s="238"/>
      <c r="N65" s="128"/>
      <c r="O65" s="138"/>
      <c r="P65" s="128"/>
    </row>
    <row r="66" spans="1:16" ht="12.75" customHeight="1">
      <c r="A66" s="128"/>
      <c r="B66" s="241"/>
      <c r="F66" s="136"/>
      <c r="G66" s="136"/>
      <c r="H66" s="228" t="str">
        <f t="shared" si="1"/>
        <v/>
      </c>
      <c r="I66" s="223"/>
      <c r="J66" s="136"/>
      <c r="K66" s="136"/>
      <c r="L66" s="136"/>
      <c r="M66" s="238"/>
      <c r="N66" s="128"/>
      <c r="O66" s="138"/>
      <c r="P66" s="128"/>
    </row>
    <row r="67" spans="1:16" ht="12.75" customHeight="1">
      <c r="A67" s="128"/>
      <c r="B67" s="241"/>
      <c r="F67" s="136"/>
      <c r="G67" s="136"/>
      <c r="H67" s="228" t="str">
        <f t="shared" si="1"/>
        <v/>
      </c>
      <c r="I67" s="223"/>
      <c r="J67" s="136"/>
      <c r="K67" s="136"/>
      <c r="L67" s="136"/>
      <c r="M67" s="238"/>
      <c r="N67" s="128"/>
      <c r="O67" s="138"/>
      <c r="P67" s="128"/>
    </row>
    <row r="68" spans="1:16" ht="12.75" customHeight="1">
      <c r="A68" s="128"/>
      <c r="B68" s="241"/>
      <c r="F68" s="136"/>
      <c r="G68" s="136"/>
      <c r="H68" s="228" t="str">
        <f t="shared" si="1"/>
        <v/>
      </c>
      <c r="I68" s="223"/>
      <c r="J68" s="136"/>
      <c r="K68" s="136"/>
      <c r="L68" s="136"/>
      <c r="M68" s="238"/>
      <c r="N68" s="128"/>
      <c r="O68" s="138"/>
      <c r="P68" s="128"/>
    </row>
    <row r="69" spans="1:16" ht="12.75" customHeight="1">
      <c r="A69" s="128"/>
      <c r="B69" s="241"/>
      <c r="F69" s="136"/>
      <c r="G69" s="136"/>
      <c r="H69" s="228" t="str">
        <f t="shared" si="1"/>
        <v/>
      </c>
      <c r="I69" s="223"/>
      <c r="J69" s="136"/>
      <c r="K69" s="136"/>
      <c r="L69" s="136"/>
      <c r="M69" s="238"/>
      <c r="N69" s="128"/>
      <c r="O69" s="138"/>
      <c r="P69" s="128"/>
    </row>
    <row r="70" spans="1:16" ht="12.75" customHeight="1">
      <c r="A70" s="128"/>
      <c r="B70" s="241"/>
      <c r="F70" s="136"/>
      <c r="G70" s="136"/>
      <c r="H70" s="228" t="str">
        <f t="shared" si="1"/>
        <v/>
      </c>
      <c r="I70" s="223"/>
      <c r="J70" s="136"/>
      <c r="K70" s="136"/>
      <c r="L70" s="136"/>
      <c r="M70" s="238"/>
      <c r="N70" s="128"/>
      <c r="O70" s="138"/>
      <c r="P70" s="128"/>
    </row>
    <row r="71" spans="1:16" ht="12.75" customHeight="1">
      <c r="A71" s="128"/>
      <c r="B71" s="241"/>
      <c r="F71" s="136"/>
      <c r="G71" s="136"/>
      <c r="H71" s="228" t="str">
        <f t="shared" si="1"/>
        <v/>
      </c>
      <c r="I71" s="223"/>
      <c r="J71" s="136"/>
      <c r="K71" s="136"/>
      <c r="L71" s="136"/>
      <c r="M71" s="238"/>
      <c r="N71" s="128"/>
      <c r="O71" s="138"/>
      <c r="P71" s="128"/>
    </row>
    <row r="72" spans="1:16" ht="12.75" customHeight="1">
      <c r="A72" s="128"/>
      <c r="B72" s="241"/>
      <c r="F72" s="136"/>
      <c r="G72" s="136"/>
      <c r="H72" s="228" t="str">
        <f t="shared" si="1"/>
        <v/>
      </c>
      <c r="I72" s="223"/>
      <c r="J72" s="136"/>
      <c r="K72" s="136"/>
      <c r="L72" s="136"/>
      <c r="M72" s="238"/>
      <c r="N72" s="128"/>
      <c r="O72" s="138"/>
      <c r="P72" s="128"/>
    </row>
    <row r="73" spans="1:16" ht="12.75" customHeight="1">
      <c r="A73" s="128"/>
      <c r="B73" s="241"/>
      <c r="F73" s="136"/>
      <c r="G73" s="136"/>
      <c r="H73" s="228" t="str">
        <f t="shared" si="1"/>
        <v/>
      </c>
      <c r="I73" s="223"/>
      <c r="J73" s="136"/>
      <c r="K73" s="136"/>
      <c r="L73" s="136"/>
      <c r="M73" s="238"/>
      <c r="N73" s="128"/>
      <c r="O73" s="138"/>
      <c r="P73" s="128"/>
    </row>
    <row r="74" spans="1:16" ht="12.75" customHeight="1">
      <c r="A74" s="128"/>
      <c r="B74" s="241"/>
      <c r="F74" s="136"/>
      <c r="G74" s="136"/>
      <c r="H74" s="228" t="str">
        <f t="shared" si="1"/>
        <v/>
      </c>
      <c r="I74" s="223"/>
      <c r="J74" s="136"/>
      <c r="K74" s="136"/>
      <c r="L74" s="136"/>
      <c r="M74" s="238"/>
      <c r="N74" s="128"/>
      <c r="O74" s="138"/>
      <c r="P74" s="128"/>
    </row>
    <row r="75" spans="1:16" ht="12.75" customHeight="1">
      <c r="A75" s="128"/>
      <c r="B75" s="241"/>
      <c r="F75" s="136"/>
      <c r="G75" s="136"/>
      <c r="H75" s="229" t="str">
        <f t="shared" si="1"/>
        <v/>
      </c>
      <c r="I75" s="224"/>
      <c r="J75" s="136"/>
      <c r="K75" s="136"/>
      <c r="L75" s="136"/>
      <c r="M75" s="238"/>
      <c r="N75" s="128"/>
      <c r="O75" s="138"/>
      <c r="P75" s="128"/>
    </row>
    <row r="76" spans="1:16" ht="12.75" customHeight="1">
      <c r="A76" s="230"/>
      <c r="B76" s="247"/>
      <c r="C76" s="248"/>
      <c r="D76" s="248"/>
      <c r="E76" s="248"/>
      <c r="F76" s="248"/>
      <c r="G76" s="248"/>
      <c r="H76" s="248"/>
      <c r="I76" s="248"/>
      <c r="J76" s="248"/>
      <c r="K76" s="248"/>
      <c r="L76" s="248"/>
      <c r="M76" s="249"/>
      <c r="N76" s="232"/>
    </row>
    <row r="77" spans="1:16" ht="12.75" customHeight="1">
      <c r="A77" s="230"/>
      <c r="B77" s="231"/>
      <c r="C77" s="231"/>
      <c r="D77" s="231"/>
      <c r="E77" s="231"/>
      <c r="F77" s="230"/>
      <c r="G77" s="230"/>
      <c r="H77" s="230"/>
      <c r="I77" s="230"/>
      <c r="J77" s="230"/>
      <c r="K77" s="230"/>
      <c r="L77" s="230"/>
      <c r="M77" s="230"/>
      <c r="N77" s="232"/>
    </row>
    <row r="78" spans="1:16" ht="12.75" customHeight="1">
      <c r="A78" s="230"/>
      <c r="B78" s="451" t="s">
        <v>252</v>
      </c>
      <c r="C78" s="452"/>
      <c r="D78" s="452"/>
      <c r="E78" s="452"/>
      <c r="F78" s="452"/>
      <c r="G78" s="452"/>
      <c r="H78" s="452"/>
      <c r="I78" s="452"/>
      <c r="J78" s="452"/>
      <c r="K78" s="452"/>
      <c r="L78" s="452"/>
      <c r="M78" s="453"/>
      <c r="N78" s="232"/>
    </row>
    <row r="79" spans="1:16" ht="20.45" customHeight="1">
      <c r="A79" s="230"/>
      <c r="B79" s="320" t="s">
        <v>259</v>
      </c>
      <c r="C79" s="360"/>
      <c r="D79" s="156" t="s">
        <v>258</v>
      </c>
      <c r="N79" s="232"/>
    </row>
    <row r="80" spans="1:16" ht="12.75" customHeight="1">
      <c r="A80" s="230"/>
      <c r="B80" s="448" t="s">
        <v>253</v>
      </c>
      <c r="C80" s="449"/>
      <c r="D80" s="449"/>
      <c r="E80" s="449"/>
      <c r="F80" s="449"/>
      <c r="G80" s="449"/>
      <c r="H80" s="449"/>
      <c r="I80" s="449"/>
      <c r="J80" s="449"/>
      <c r="K80" s="449"/>
      <c r="L80" s="449"/>
      <c r="M80" s="450"/>
      <c r="N80" s="232"/>
    </row>
    <row r="81" spans="1:14" ht="12.75" customHeight="1">
      <c r="A81" s="230"/>
      <c r="N81" s="232"/>
    </row>
    <row r="82" spans="1:14" ht="12.75" customHeight="1" thickBot="1">
      <c r="A82" s="230"/>
      <c r="B82" s="330" t="s">
        <v>256</v>
      </c>
      <c r="N82" s="232"/>
    </row>
    <row r="83" spans="1:14" ht="56.45" customHeight="1">
      <c r="A83" s="230"/>
      <c r="B83" s="316" t="s">
        <v>254</v>
      </c>
      <c r="C83" s="462" t="s">
        <v>229</v>
      </c>
      <c r="D83" s="463"/>
      <c r="E83" s="331" t="s">
        <v>107</v>
      </c>
      <c r="F83" s="332" t="s">
        <v>200</v>
      </c>
      <c r="G83" s="454" t="s">
        <v>191</v>
      </c>
      <c r="H83" s="454"/>
      <c r="I83" s="454"/>
      <c r="J83" s="454"/>
      <c r="K83" s="454"/>
      <c r="L83" s="455"/>
      <c r="N83" s="232"/>
    </row>
    <row r="84" spans="1:14" ht="44.45" customHeight="1">
      <c r="A84" s="230"/>
      <c r="B84" s="317"/>
      <c r="C84" s="464" t="s">
        <v>223</v>
      </c>
      <c r="D84" s="465"/>
      <c r="E84" s="333" t="s">
        <v>105</v>
      </c>
      <c r="F84" s="334"/>
      <c r="G84" s="456" t="str">
        <f>"Maximum daily number of times the amount of energy in the Storage Unit can drop below "&amp;IF(B84="","number [n] from Column ""B""",B84)&amp;"% of S_Max or lower; provided, the limit only applies once the amount of energy stored in the battery is greater than "&amp;IF(B84="","number [n] from Column ""B""",B84)&amp;"% of S_Max."</f>
        <v>Maximum daily number of times the amount of energy in the Storage Unit can drop below number [n] from Column "B"% of S_Max or lower; provided, the limit only applies once the amount of energy stored in the battery is greater than number [n] from Column "B"% of S_Max.</v>
      </c>
      <c r="H84" s="457"/>
      <c r="I84" s="457"/>
      <c r="J84" s="457"/>
      <c r="K84" s="457"/>
      <c r="L84" s="458"/>
      <c r="N84" s="232"/>
    </row>
    <row r="85" spans="1:14" ht="40.15" customHeight="1">
      <c r="A85" s="230"/>
      <c r="B85" s="317"/>
      <c r="C85" s="464" t="s">
        <v>224</v>
      </c>
      <c r="D85" s="465"/>
      <c r="E85" s="333" t="s">
        <v>105</v>
      </c>
      <c r="F85" s="334"/>
      <c r="G85" s="456" t="str">
        <f t="shared" ref="G85:G86" si="2">"Maximum daily number of times the amount of energy in the Storage Unit can drop below "&amp;IF(B85="","number [n] from Column ""B""",B85)&amp;"% of S_Max or lower; provided, the limit only applies once the amount of energy stored in the battery is greater than "&amp;IF(B85="","number [n] from Column ""B""",B85)&amp;"% of S_Max."</f>
        <v>Maximum daily number of times the amount of energy in the Storage Unit can drop below number [n] from Column "B"% of S_Max or lower; provided, the limit only applies once the amount of energy stored in the battery is greater than number [n] from Column "B"% of S_Max.</v>
      </c>
      <c r="H85" s="457"/>
      <c r="I85" s="457"/>
      <c r="J85" s="457"/>
      <c r="K85" s="457"/>
      <c r="L85" s="458"/>
      <c r="N85" s="232"/>
    </row>
    <row r="86" spans="1:14" ht="40.15" customHeight="1" thickBot="1">
      <c r="A86" s="230"/>
      <c r="B86" s="317"/>
      <c r="C86" s="466" t="s">
        <v>225</v>
      </c>
      <c r="D86" s="467"/>
      <c r="E86" s="335" t="s">
        <v>105</v>
      </c>
      <c r="F86" s="336"/>
      <c r="G86" s="459" t="str">
        <f t="shared" si="2"/>
        <v>Maximum daily number of times the amount of energy in the Storage Unit can drop below number [n] from Column "B"% of S_Max or lower; provided, the limit only applies once the amount of energy stored in the battery is greater than number [n] from Column "B"% of S_Max.</v>
      </c>
      <c r="H86" s="460"/>
      <c r="I86" s="460"/>
      <c r="J86" s="460"/>
      <c r="K86" s="460"/>
      <c r="L86" s="461"/>
      <c r="N86" s="232"/>
    </row>
    <row r="87" spans="1:14" ht="12.75" customHeight="1">
      <c r="A87" s="230"/>
      <c r="N87" s="232"/>
    </row>
    <row r="88" spans="1:14" ht="13.5" thickBot="1">
      <c r="A88" s="230"/>
      <c r="B88" s="330" t="s">
        <v>257</v>
      </c>
      <c r="N88" s="232"/>
    </row>
    <row r="89" spans="1:14" ht="88.9" customHeight="1" thickBot="1">
      <c r="A89" s="230"/>
      <c r="B89" s="319" t="s">
        <v>255</v>
      </c>
      <c r="C89" s="318"/>
      <c r="D89" s="445" t="str">
        <f>"*If (a) the Storage Unit is on AGC and providing "&amp;"an Ancillary Service, and (b) for the period during which the Storage Unit is on AGC and providing an Ancillary Service, the SOC does not increase or decrease by more than "&amp;IF(C89="","Number from Column ""C""",C89)&amp;" percentage points from the SOC at the start of such period"&amp;", then(x) the limits set forth in this Section E of Appendix 1.01 shall not apply, and (y) during the period that clauses (a) and (b) are satisfied, the discharged energy "&amp;"and/or any drop below any S_Max limit set forth in this Section E of Appendix 1.01 shall not count toward the limits set forth in this Section E of Appendix 1.01. "</f>
        <v xml:space="preserve">*If (a) the Storage Unit is on AGC and providing an Ancillary Service, and (b) for the period during which the Storage Unit is on AGC and providing an Ancillary Service, the SOC does not increase or decrease by more than Number from Column "C" percentage points from the SOC at the start of such period, then(x) the limits set forth in this Section E of Appendix 1.01 shall not apply, and (y) during the period that clauses (a) and (b) are satisfied, the discharged energy and/or any drop below any S_Max limit set forth in this Section E of Appendix 1.01 shall not count toward the limits set forth in this Section E of Appendix 1.01. </v>
      </c>
      <c r="E89" s="446"/>
      <c r="F89" s="446"/>
      <c r="G89" s="446"/>
      <c r="H89" s="446"/>
      <c r="I89" s="446"/>
      <c r="J89" s="446"/>
      <c r="K89" s="446"/>
      <c r="L89" s="447"/>
      <c r="N89" s="232"/>
    </row>
    <row r="90" spans="1:14" ht="12.75" customHeight="1">
      <c r="A90" s="230"/>
      <c r="N90" s="232"/>
    </row>
    <row r="91" spans="1:14" ht="12.75" hidden="1" customHeight="1">
      <c r="A91" s="230"/>
      <c r="N91" s="232"/>
    </row>
    <row r="92" spans="1:14" ht="12.75" hidden="1" customHeight="1">
      <c r="A92" s="230"/>
      <c r="N92" s="232"/>
    </row>
    <row r="93" spans="1:14" ht="12.75" hidden="1" customHeight="1">
      <c r="A93" s="230"/>
      <c r="N93" s="232"/>
    </row>
    <row r="94" spans="1:14" ht="12.75" hidden="1" customHeight="1">
      <c r="A94" s="230"/>
      <c r="N94" s="232"/>
    </row>
    <row r="95" spans="1:14" ht="12.75" hidden="1" customHeight="1">
      <c r="A95" s="230"/>
      <c r="N95" s="232"/>
    </row>
    <row r="96" spans="1:14" ht="12.75" hidden="1" customHeight="1">
      <c r="A96" s="230"/>
      <c r="N96" s="232"/>
    </row>
    <row r="97" spans="1:1" ht="12.75" hidden="1" customHeight="1">
      <c r="A97" s="230"/>
    </row>
  </sheetData>
  <sheetProtection password="CF2F" sheet="1" objects="1" scenarios="1" formatColumns="0" formatRows="0"/>
  <dataConsolidate/>
  <mergeCells count="28">
    <mergeCell ref="D89:L89"/>
    <mergeCell ref="B80:M80"/>
    <mergeCell ref="B78:M78"/>
    <mergeCell ref="G83:L83"/>
    <mergeCell ref="G84:L84"/>
    <mergeCell ref="G85:L85"/>
    <mergeCell ref="G86:L86"/>
    <mergeCell ref="C83:D83"/>
    <mergeCell ref="C84:D84"/>
    <mergeCell ref="C85:D85"/>
    <mergeCell ref="C86:D86"/>
    <mergeCell ref="G2:M2"/>
    <mergeCell ref="B3:M3"/>
    <mergeCell ref="C5:F5"/>
    <mergeCell ref="I5:K5"/>
    <mergeCell ref="C6:F6"/>
    <mergeCell ref="I6:K6"/>
    <mergeCell ref="C8:D8"/>
    <mergeCell ref="C11:D11"/>
    <mergeCell ref="C12:D12"/>
    <mergeCell ref="B15:E15"/>
    <mergeCell ref="L23:M23"/>
    <mergeCell ref="C16:D16"/>
    <mergeCell ref="C17:D17"/>
    <mergeCell ref="C18:D18"/>
    <mergeCell ref="B20:E20"/>
    <mergeCell ref="B21:E21"/>
    <mergeCell ref="H21:K21"/>
  </mergeCells>
  <conditionalFormatting sqref="J37:M37 M56:M75 O56:O75">
    <cfRule type="expression" dxfId="28" priority="42" stopIfTrue="1">
      <formula>IF(OR(fsStartDate="",fsEndDate=""),0,IF(AND(fsStartDate&lt;=DATE(YEAR($H37),MONTH($H37)+1,DAY($H37)-1),fsEndDate&gt;=$H37),0,1))</formula>
    </cfRule>
  </conditionalFormatting>
  <conditionalFormatting sqref="C23:C35">
    <cfRule type="expression" dxfId="27" priority="45">
      <formula>$C$8="Yes"</formula>
    </cfRule>
  </conditionalFormatting>
  <conditionalFormatting sqref="C12:D12">
    <cfRule type="expression" dxfId="26" priority="46" stopIfTrue="1">
      <formula>C11="Agent of Seller"</formula>
    </cfRule>
  </conditionalFormatting>
  <conditionalFormatting sqref="L23">
    <cfRule type="cellIs" dxfId="25" priority="38" operator="equal">
      <formula>"""Allocation of GHG Costs is not filled"""</formula>
    </cfRule>
  </conditionalFormatting>
  <conditionalFormatting sqref="I24:I75">
    <cfRule type="expression" dxfId="24" priority="47" stopIfTrue="1">
      <formula>IF(OR(fsStartDate="",fsEndDate=""),0,IF(AND(fsStartDate&lt;=DATE(YEAR($I24),MONTH($I24)+1,DAY($I24)-1),fsEndDate&gt;=$I24),0,1))</formula>
    </cfRule>
  </conditionalFormatting>
  <conditionalFormatting sqref="L23:M23">
    <cfRule type="expression" dxfId="23" priority="19">
      <formula>$C$8="dispatchable CHP Facility"</formula>
    </cfRule>
    <cfRule type="expression" dxfId="22" priority="20">
      <formula>$C$8="utility prescheduled Facility"</formula>
    </cfRule>
  </conditionalFormatting>
  <conditionalFormatting sqref="C24:C35">
    <cfRule type="expression" dxfId="21" priority="48" stopIfTrue="1">
      <formula>IF(OR(fsStartDate="",fsEndDate=""),0,IF(AND(fsStartDate&lt;=DATE(YEAR(#REF!),MONTH(#REF!)+1,DAY(#REF!)-1),fsEndDate&gt;=#REF!),0,1))</formula>
    </cfRule>
  </conditionalFormatting>
  <conditionalFormatting sqref="D23">
    <cfRule type="expression" dxfId="20" priority="18">
      <formula>$C$8="Yes"</formula>
    </cfRule>
  </conditionalFormatting>
  <conditionalFormatting sqref="D24">
    <cfRule type="expression" dxfId="19" priority="16">
      <formula>$C$8="Yes"</formula>
    </cfRule>
  </conditionalFormatting>
  <conditionalFormatting sqref="D24">
    <cfRule type="expression" dxfId="18" priority="17" stopIfTrue="1">
      <formula>IF(OR(fsStartDate="",fsEndDate=""),0,IF(AND(fsStartDate&lt;=DATE(YEAR(#REF!),MONTH(#REF!)+1,DAY(#REF!)-1),fsEndDate&gt;=#REF!),0,1))</formula>
    </cfRule>
  </conditionalFormatting>
  <conditionalFormatting sqref="J38:M55">
    <cfRule type="expression" dxfId="17" priority="14" stopIfTrue="1">
      <formula>IF(OR(fsStartDate="",fsEndDate=""),0,IF(AND(fsStartDate&lt;=DATE(YEAR($H38),MONTH($H38)+1,DAY($H38)-1),fsEndDate&gt;=$H38),0,1))</formula>
    </cfRule>
  </conditionalFormatting>
  <conditionalFormatting sqref="I38:I55">
    <cfRule type="expression" dxfId="16" priority="15" stopIfTrue="1">
      <formula>IF(OR(fsStartDate="",fsEndDate=""),0,IF(AND(fsStartDate&lt;=DATE(YEAR($I38),MONTH($I38)+1,DAY($I38)-1),fsEndDate&gt;=$I38),0,1))</formula>
    </cfRule>
  </conditionalFormatting>
  <conditionalFormatting sqref="I42">
    <cfRule type="expression" dxfId="15" priority="10" stopIfTrue="1">
      <formula>IF(OR(fsStartDate="",fsEndDate=""),0,IF(AND(fsStartDate&lt;=DATE(YEAR($I42),MONTH($I42)+1,DAY($I42)-1),fsEndDate&gt;=$I42),0,1))</formula>
    </cfRule>
  </conditionalFormatting>
  <conditionalFormatting sqref="I57:I74">
    <cfRule type="expression" dxfId="14" priority="13" stopIfTrue="1">
      <formula>IF(OR(fsStartDate="",fsEndDate=""),0,IF(AND(fsStartDate&lt;=DATE(YEAR($I57),MONTH($I57)+1,DAY($I57)-1),fsEndDate&gt;=$I57),0,1))</formula>
    </cfRule>
  </conditionalFormatting>
  <conditionalFormatting sqref="H24:I75">
    <cfRule type="expression" dxfId="13" priority="8">
      <formula>AND($H25="",$H24&lt;&gt;"")</formula>
    </cfRule>
    <cfRule type="expression" dxfId="12" priority="11">
      <formula>$H24=""</formula>
    </cfRule>
  </conditionalFormatting>
  <conditionalFormatting sqref="I25:I75">
    <cfRule type="expression" dxfId="11" priority="9">
      <formula>$H25=""</formula>
    </cfRule>
  </conditionalFormatting>
  <conditionalFormatting sqref="I6">
    <cfRule type="expression" dxfId="10" priority="7" stopIfTrue="1">
      <formula>IF(OR(fsStartDate="",fsEndDate=""),0,IF(AND(fsStartDate&lt;=DATE(YEAR($I6),MONTH($I6)+1,DAY($I6)-1),fsEndDate&gt;=$I6),0,1))</formula>
    </cfRule>
  </conditionalFormatting>
  <conditionalFormatting sqref="I6">
    <cfRule type="expression" dxfId="9" priority="4">
      <formula>AND($H7="",$H6&lt;&gt;"")</formula>
    </cfRule>
    <cfRule type="expression" dxfId="8" priority="6">
      <formula>$H6=""</formula>
    </cfRule>
  </conditionalFormatting>
  <conditionalFormatting sqref="I6">
    <cfRule type="expression" dxfId="7" priority="5">
      <formula>$H6=""</formula>
    </cfRule>
  </conditionalFormatting>
  <conditionalFormatting sqref="I24">
    <cfRule type="expression" dxfId="6" priority="3">
      <formula>$H24=""</formula>
    </cfRule>
  </conditionalFormatting>
  <conditionalFormatting sqref="G84:L86">
    <cfRule type="expression" dxfId="5" priority="2">
      <formula>B84=""</formula>
    </cfRule>
  </conditionalFormatting>
  <conditionalFormatting sqref="D89:L89">
    <cfRule type="expression" dxfId="4" priority="1">
      <formula>$C$89=""</formula>
    </cfRule>
  </conditionalFormatting>
  <dataValidations count="7">
    <dataValidation type="custom" operator="greaterThanOrEqual" allowBlank="1" showInputMessage="1" showErrorMessage="1" errorTitle="Unexpected Capacity Input" error="Capacity has been adjusted in a month outside of the specified Contract Terms from Step 1." sqref="I24:I75">
      <formula1>OR(I24=0,IF(AND(fsStartDate&lt;=DATE(YEAR($I24),MONTH($I24)+1,DAY($I24)-1),fsEndDate&gt;=$I24),1,0))</formula1>
    </dataValidation>
    <dataValidation type="list" allowBlank="1" showErrorMessage="1" prompt="Please select who will be the Scheduling Coordinator. _x000a__x000a_UPF required to select &quot;Buyer&quot;_x000a__x000a_CHP PPA Section 1.08" sqref="C11:D11">
      <formula1>$O$11:$O$13</formula1>
    </dataValidation>
    <dataValidation allowBlank="1" showInputMessage="1" showErrorMessage="1" prompt="Please specify the Agent of Seller to act as Scheduling Coordinator._x000a__x000a_PPA Section 1.08" sqref="C12:D12"/>
    <dataValidation allowBlank="1" showErrorMessage="1" promptTitle="Enter Project Name" prompt="Please enter the Project Name that corresponds to the Proposal Template" sqref="D6 C6:C7 E6:E8 F6:F7"/>
    <dataValidation type="custom" operator="greaterThanOrEqual" allowBlank="1" showInputMessage="1" showErrorMessage="1" errorTitle="Unexpected Capacity Input" error="Capacity has been adjusted in a month outside of the specified Contract Terms from Step 1." sqref="D24 C24:C35">
      <formula1>OR(C24=0,IF(AND(fsStartDate&lt;=DATE(YEAR(#REF!),MONTH(#REF!)+1,DAY(#REF!)-1),fsEndDate&gt;=#REF!),1,0))</formula1>
    </dataValidation>
    <dataValidation type="date" operator="greaterThan" allowBlank="1" showErrorMessage="1" error="Please select a date in the future and input a date in MM/DD/YYYY format." prompt="Please input the Term Start Date as it will appear in the PPA.  _x000a_(see RFO Instructions for Start Date restrictions)_x000a__x000a_The Term Start Date must occur on the first day of a calendar month for all but Existing CHP Facilities._x000a__x000a_CHP PPA Section 1.01(a)" sqref="C16:D16">
      <formula1>TODAY()</formula1>
    </dataValidation>
    <dataValidation type="date" operator="greaterThan" allowBlank="1" showErrorMessage="1" error="Please select a date in the future and input a date in MM/DD/YYYY format." prompt="Please input the Term Start Date as it will appear in the PPA.  _x000a_(see RFO Instructions for Start Date restrictions)_x000a__x000a_The Term Start Date must occur on the first day of a calendar month for all but Existing CHP Facilities._x000a__x000a_CHP PPA Section 1.01(a)" sqref="C18:D18">
      <formula1>C16</formula1>
    </dataValidation>
  </dataValidations>
  <printOptions horizontalCentered="1" verticalCentered="1"/>
  <pageMargins left="0.75" right="0.75" top="0.75" bottom="0.75" header="0.5" footer="0.5"/>
  <pageSetup scale="57" orientation="portrait" r:id="rId1"/>
  <headerFooter alignWithMargins="0">
    <oddHeader>&amp;CSouthern California Edison
2013 LCR RFO
Attachment B - Offer Template</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pageSetUpPr fitToPage="1"/>
  </sheetPr>
  <dimension ref="A1:Z168"/>
  <sheetViews>
    <sheetView showGridLines="0" topLeftCell="A16" zoomScale="85" zoomScaleNormal="85" zoomScaleSheetLayoutView="85" workbookViewId="0">
      <selection activeCell="A56" sqref="A56"/>
    </sheetView>
  </sheetViews>
  <sheetFormatPr defaultColWidth="0" defaultRowHeight="12.75" customHeight="1" zeroHeight="1"/>
  <cols>
    <col min="1" max="1" width="31.83203125" style="115" customWidth="1"/>
    <col min="2" max="2" width="14.6640625" style="115" customWidth="1"/>
    <col min="3" max="7" width="12.33203125" style="115" customWidth="1"/>
    <col min="8" max="8" width="23.6640625" style="115" customWidth="1"/>
    <col min="9" max="11" width="12.33203125" style="115" customWidth="1"/>
    <col min="12" max="12" width="0.1640625" style="19" customWidth="1"/>
    <col min="13" max="16384" width="18.6640625" style="19" hidden="1"/>
  </cols>
  <sheetData>
    <row r="1" spans="1:11" s="470" customFormat="1" ht="37.5">
      <c r="A1" s="468" t="str">
        <f>'Front Page'!A4</f>
        <v>FINAL OFFER</v>
      </c>
      <c r="B1" s="469"/>
      <c r="C1" s="469"/>
      <c r="D1" s="469"/>
      <c r="E1" s="469"/>
      <c r="F1" s="469"/>
      <c r="G1" s="469"/>
      <c r="H1" s="469"/>
      <c r="I1" s="469"/>
      <c r="J1" s="469"/>
      <c r="K1" s="469"/>
    </row>
    <row r="2" spans="1:11" s="3" customFormat="1" ht="18">
      <c r="A2" s="164" t="s">
        <v>248</v>
      </c>
      <c r="B2" s="80"/>
      <c r="C2" s="80"/>
      <c r="D2" s="165"/>
      <c r="E2" s="80"/>
      <c r="F2" s="80"/>
      <c r="G2" s="80"/>
      <c r="H2" s="80"/>
      <c r="I2" s="80"/>
      <c r="J2" s="2"/>
      <c r="K2" s="172"/>
    </row>
    <row r="3" spans="1:11" s="5" customFormat="1" ht="15.75">
      <c r="A3" s="166" t="s">
        <v>161</v>
      </c>
      <c r="B3" s="4"/>
      <c r="C3" s="4"/>
      <c r="D3" s="167"/>
      <c r="E3" s="4"/>
      <c r="F3" s="4"/>
      <c r="G3" s="4"/>
      <c r="H3" s="4"/>
      <c r="I3" s="18"/>
      <c r="J3" s="4"/>
      <c r="K3" s="168"/>
    </row>
    <row r="4" spans="1:11" s="5" customFormat="1" ht="15">
      <c r="A4" s="173" t="s">
        <v>13</v>
      </c>
      <c r="B4" s="83"/>
      <c r="C4" s="83"/>
      <c r="D4" s="185"/>
      <c r="E4" s="83"/>
      <c r="F4" s="83"/>
      <c r="G4" s="83"/>
      <c r="H4" s="83"/>
      <c r="I4" s="83"/>
      <c r="J4" s="4"/>
      <c r="K4" s="168"/>
    </row>
    <row r="5" spans="1:11" s="5" customFormat="1" ht="15">
      <c r="A5" s="174"/>
      <c r="B5" s="4"/>
      <c r="C5" s="83"/>
      <c r="D5" s="185"/>
      <c r="E5" s="83"/>
      <c r="F5" s="83"/>
      <c r="G5" s="4"/>
      <c r="H5" s="83"/>
      <c r="I5" s="83"/>
      <c r="J5" s="4"/>
      <c r="K5" s="168"/>
    </row>
    <row r="6" spans="1:11" s="17" customFormat="1" ht="14.25">
      <c r="A6" s="186" t="s">
        <v>0</v>
      </c>
      <c r="B6" s="16"/>
      <c r="C6" s="187"/>
      <c r="D6" s="175"/>
      <c r="E6" s="86"/>
      <c r="F6" s="86"/>
      <c r="G6" s="16"/>
      <c r="H6" s="86"/>
      <c r="I6" s="86"/>
      <c r="J6" s="16"/>
      <c r="K6" s="176"/>
    </row>
    <row r="7" spans="1:11" s="5" customFormat="1" ht="15">
      <c r="A7" s="174"/>
      <c r="B7" s="4"/>
      <c r="C7" s="83"/>
      <c r="D7" s="185"/>
      <c r="E7" s="83"/>
      <c r="F7" s="83"/>
      <c r="G7" s="4"/>
      <c r="H7" s="83"/>
      <c r="I7" s="83"/>
      <c r="J7" s="4"/>
      <c r="K7" s="168"/>
    </row>
    <row r="8" spans="1:11" customFormat="1">
      <c r="A8" s="169"/>
      <c r="B8" s="521" t="s">
        <v>17</v>
      </c>
      <c r="C8" s="522"/>
      <c r="D8" s="523" t="str">
        <f>IF('1.02'!D19="","",'1.02'!D19)</f>
        <v/>
      </c>
      <c r="E8" s="524"/>
      <c r="F8" s="524"/>
      <c r="G8" s="524"/>
      <c r="H8" s="525"/>
      <c r="I8" s="85"/>
      <c r="J8" s="23"/>
      <c r="K8" s="188"/>
    </row>
    <row r="9" spans="1:11" customFormat="1">
      <c r="A9" s="535" t="s">
        <v>59</v>
      </c>
      <c r="B9" s="536"/>
      <c r="C9" s="537" t="str">
        <f>IF('Front Page'!D30="","",'Front Page'!D30)</f>
        <v/>
      </c>
      <c r="D9" s="538"/>
      <c r="E9" s="538"/>
      <c r="F9" s="538"/>
      <c r="G9" s="538"/>
      <c r="H9" s="538"/>
      <c r="I9" s="539"/>
      <c r="J9" s="25"/>
      <c r="K9" s="341"/>
    </row>
    <row r="10" spans="1:11" s="6" customFormat="1" ht="8.25" customHeight="1">
      <c r="A10" s="189"/>
      <c r="B10" s="177"/>
      <c r="C10" s="177"/>
      <c r="D10" s="178"/>
      <c r="E10" s="178"/>
      <c r="F10" s="177"/>
      <c r="G10" s="177"/>
      <c r="H10" s="177"/>
      <c r="I10" s="177"/>
      <c r="J10" s="178"/>
      <c r="K10" s="179"/>
    </row>
    <row r="11" spans="1:11" customFormat="1">
      <c r="A11" s="183" t="s">
        <v>156</v>
      </c>
      <c r="B11" s="24"/>
      <c r="C11" s="24"/>
      <c r="D11" s="24"/>
      <c r="E11" s="24"/>
      <c r="F11" s="79"/>
      <c r="G11" s="79"/>
      <c r="H11" s="79"/>
      <c r="I11" s="79"/>
      <c r="J11" s="24"/>
      <c r="K11" s="188"/>
    </row>
    <row r="12" spans="1:11" s="5" customFormat="1" ht="15.75">
      <c r="A12" s="527" t="s">
        <v>1</v>
      </c>
      <c r="B12" s="528"/>
      <c r="C12" s="274" t="str">
        <f>IF('Front Page'!F32="","",'Front Page'!F32)</f>
        <v/>
      </c>
      <c r="D12" s="342"/>
      <c r="E12" s="342"/>
      <c r="F12" s="343"/>
      <c r="G12" s="343"/>
      <c r="H12" s="343"/>
      <c r="I12" s="343"/>
      <c r="J12" s="344"/>
      <c r="K12" s="345"/>
    </row>
    <row r="13" spans="1:11" s="5" customFormat="1" ht="15">
      <c r="A13" s="529" t="s">
        <v>14</v>
      </c>
      <c r="B13" s="530"/>
      <c r="C13" s="531" t="str">
        <f>IF('Front Page'!D30="","",'Front Page'!D30)</f>
        <v/>
      </c>
      <c r="D13" s="532"/>
      <c r="E13" s="532"/>
      <c r="F13" s="533"/>
      <c r="G13" s="533"/>
      <c r="H13" s="533"/>
      <c r="I13" s="534"/>
      <c r="K13" s="190"/>
    </row>
    <row r="14" spans="1:11" s="7" customFormat="1" ht="15.75">
      <c r="A14" s="180" t="s">
        <v>16</v>
      </c>
      <c r="B14" s="47"/>
      <c r="C14" s="47"/>
      <c r="D14" s="47"/>
      <c r="E14" s="47"/>
      <c r="F14" s="47"/>
      <c r="G14" s="47"/>
      <c r="H14" s="47"/>
      <c r="I14" s="47"/>
      <c r="J14" s="47"/>
      <c r="K14" s="191"/>
    </row>
    <row r="15" spans="1:11" s="6" customFormat="1" ht="15.75">
      <c r="A15" s="478" t="s">
        <v>19</v>
      </c>
      <c r="B15" s="526"/>
      <c r="C15" s="250"/>
      <c r="D15" s="22"/>
      <c r="E15" s="478" t="s">
        <v>220</v>
      </c>
      <c r="F15" s="526"/>
      <c r="G15" s="337" t="str">
        <f>IF(C15="","",C15)</f>
        <v/>
      </c>
      <c r="H15" s="177"/>
      <c r="I15" s="177"/>
      <c r="J15" s="178"/>
      <c r="K15" s="179"/>
    </row>
    <row r="16" spans="1:11" s="9" customFormat="1">
      <c r="A16" s="180" t="s">
        <v>18</v>
      </c>
      <c r="B16" s="47"/>
      <c r="C16" s="47"/>
      <c r="D16" s="47"/>
      <c r="E16" s="47"/>
      <c r="F16" s="47"/>
      <c r="G16" s="47"/>
      <c r="H16" s="47"/>
      <c r="I16" s="47"/>
      <c r="J16" s="47"/>
      <c r="K16" s="191"/>
    </row>
    <row r="17" spans="1:26" s="9" customFormat="1" ht="15.75">
      <c r="A17" s="478" t="s">
        <v>188</v>
      </c>
      <c r="B17" s="479"/>
      <c r="C17" s="250"/>
      <c r="D17" s="346" t="s">
        <v>221</v>
      </c>
      <c r="E17" s="347"/>
      <c r="F17" s="347"/>
      <c r="G17" s="323"/>
      <c r="H17" s="323"/>
      <c r="I17" s="323"/>
      <c r="J17" s="348"/>
      <c r="K17" s="349"/>
    </row>
    <row r="18" spans="1:26" s="9" customFormat="1" ht="15.75">
      <c r="A18" s="478" t="s">
        <v>187</v>
      </c>
      <c r="B18" s="479"/>
      <c r="C18" s="250"/>
      <c r="D18" s="346" t="s">
        <v>222</v>
      </c>
      <c r="E18" s="347"/>
      <c r="F18" s="347"/>
      <c r="G18" s="323"/>
      <c r="H18" s="323"/>
      <c r="I18" s="323"/>
      <c r="J18" s="348"/>
      <c r="K18" s="349"/>
    </row>
    <row r="19" spans="1:26" s="9" customFormat="1" ht="15">
      <c r="A19" s="478" t="s">
        <v>192</v>
      </c>
      <c r="B19" s="479"/>
      <c r="C19" s="351" t="str">
        <f>IF(C17-C18=0,"",C17-C18)</f>
        <v/>
      </c>
      <c r="D19" s="350"/>
      <c r="E19" s="487" t="s">
        <v>231</v>
      </c>
      <c r="F19" s="488"/>
      <c r="G19" s="351">
        <f>IFERROR(IF(C19/C15&gt;=4,4,IF(C19/C15&gt;=2,2,0)),0)</f>
        <v>0</v>
      </c>
      <c r="H19" s="346" t="s">
        <v>232</v>
      </c>
      <c r="I19" s="323"/>
      <c r="J19" s="348"/>
      <c r="K19" s="349"/>
    </row>
    <row r="20" spans="1:26" s="9" customFormat="1" ht="15.75">
      <c r="A20" s="478" t="s">
        <v>211</v>
      </c>
      <c r="B20" s="486"/>
      <c r="C20" s="250"/>
      <c r="D20" s="346" t="s">
        <v>206</v>
      </c>
      <c r="E20" s="350"/>
      <c r="F20" s="352"/>
      <c r="G20" s="323"/>
      <c r="H20" s="323"/>
      <c r="I20" s="348"/>
      <c r="J20" s="348"/>
      <c r="K20" s="349"/>
    </row>
    <row r="21" spans="1:26" s="9" customFormat="1" ht="15.75">
      <c r="A21" s="478" t="s">
        <v>210</v>
      </c>
      <c r="B21" s="486"/>
      <c r="C21" s="250"/>
      <c r="D21" s="346" t="s">
        <v>207</v>
      </c>
      <c r="E21" s="350"/>
      <c r="F21" s="352"/>
      <c r="G21" s="323"/>
      <c r="H21" s="323"/>
      <c r="I21" s="348"/>
      <c r="J21" s="348"/>
      <c r="K21" s="349"/>
    </row>
    <row r="22" spans="1:26" s="9" customFormat="1" ht="15.75" hidden="1">
      <c r="A22" s="279"/>
      <c r="B22" s="280"/>
      <c r="C22" s="250"/>
      <c r="D22" s="347"/>
      <c r="E22" s="350"/>
      <c r="F22" s="352"/>
      <c r="G22" s="323"/>
      <c r="H22" s="323"/>
      <c r="I22" s="348"/>
      <c r="J22" s="348"/>
      <c r="K22" s="349"/>
    </row>
    <row r="23" spans="1:26" s="9" customFormat="1" ht="15.75" hidden="1">
      <c r="A23" s="279"/>
      <c r="B23" s="280"/>
      <c r="C23" s="250"/>
      <c r="D23" s="347"/>
      <c r="E23" s="350"/>
      <c r="F23" s="352"/>
      <c r="G23" s="323"/>
      <c r="H23" s="323"/>
      <c r="I23" s="348"/>
      <c r="J23" s="348"/>
      <c r="K23" s="349"/>
    </row>
    <row r="24" spans="1:26" s="9" customFormat="1" ht="15.75">
      <c r="A24" s="478" t="s">
        <v>162</v>
      </c>
      <c r="B24" s="486"/>
      <c r="C24" s="250"/>
      <c r="D24" s="346" t="s">
        <v>209</v>
      </c>
      <c r="E24" s="348"/>
      <c r="F24" s="352"/>
      <c r="G24" s="323"/>
      <c r="H24" s="323"/>
      <c r="I24" s="323"/>
      <c r="J24" s="348"/>
      <c r="K24" s="349"/>
    </row>
    <row r="25" spans="1:26" s="9" customFormat="1" ht="15.75">
      <c r="A25" s="478" t="s">
        <v>163</v>
      </c>
      <c r="B25" s="486"/>
      <c r="C25" s="250"/>
      <c r="D25" s="346" t="s">
        <v>208</v>
      </c>
      <c r="E25" s="350"/>
      <c r="F25" s="353"/>
      <c r="G25" s="323"/>
      <c r="H25" s="323"/>
      <c r="I25" s="323"/>
      <c r="J25" s="348"/>
      <c r="K25" s="349"/>
    </row>
    <row r="26" spans="1:26" s="9" customFormat="1" ht="15.75">
      <c r="A26" s="478" t="s">
        <v>205</v>
      </c>
      <c r="B26" s="486"/>
      <c r="C26" s="250"/>
      <c r="D26" s="350"/>
      <c r="E26" s="350"/>
      <c r="F26" s="352"/>
      <c r="G26" s="323"/>
      <c r="H26" s="323"/>
      <c r="I26" s="323"/>
      <c r="J26" s="348"/>
      <c r="K26" s="349"/>
    </row>
    <row r="27" spans="1:26" s="9" customFormat="1" ht="15.75">
      <c r="A27" s="478" t="s">
        <v>189</v>
      </c>
      <c r="B27" s="486"/>
      <c r="C27" s="250"/>
      <c r="D27" s="350"/>
      <c r="E27" s="350"/>
      <c r="F27" s="352"/>
      <c r="G27" s="323"/>
      <c r="H27" s="323"/>
      <c r="I27" s="323"/>
      <c r="J27" s="348"/>
      <c r="K27" s="349"/>
    </row>
    <row r="28" spans="1:26" s="9" customFormat="1" ht="15.75">
      <c r="A28" s="478" t="s">
        <v>219</v>
      </c>
      <c r="B28" s="486"/>
      <c r="C28" s="250"/>
      <c r="D28" s="350"/>
      <c r="E28" s="350"/>
      <c r="F28" s="352"/>
      <c r="G28" s="323"/>
      <c r="H28" s="323"/>
      <c r="I28" s="323"/>
      <c r="J28" s="348"/>
      <c r="K28" s="349"/>
    </row>
    <row r="29" spans="1:26" s="9" customFormat="1" ht="4.1500000000000004" customHeight="1">
      <c r="A29" s="350"/>
      <c r="B29" s="350"/>
      <c r="C29" s="350"/>
      <c r="D29" s="350"/>
      <c r="E29" s="350"/>
      <c r="F29" s="352"/>
      <c r="G29" s="323"/>
      <c r="H29" s="323"/>
      <c r="I29" s="323"/>
      <c r="J29" s="348"/>
      <c r="K29" s="349"/>
    </row>
    <row r="30" spans="1:26" customFormat="1">
      <c r="A30" s="483" t="s">
        <v>201</v>
      </c>
      <c r="B30" s="484"/>
      <c r="C30" s="484"/>
      <c r="D30" s="484"/>
      <c r="E30" s="484"/>
      <c r="F30" s="484"/>
      <c r="G30" s="484"/>
      <c r="H30" s="484"/>
      <c r="I30" s="484"/>
      <c r="J30" s="484"/>
      <c r="K30" s="485"/>
      <c r="L30" s="282"/>
      <c r="X30" s="283">
        <f>[1]Configuration!Q3</f>
        <v>42370</v>
      </c>
      <c r="Y30" s="283">
        <f>[1]Configuration!R3</f>
        <v>42400</v>
      </c>
    </row>
    <row r="31" spans="1:26" customFormat="1" ht="63.75">
      <c r="A31" s="284" t="s">
        <v>5</v>
      </c>
      <c r="B31" s="284" t="s">
        <v>193</v>
      </c>
      <c r="C31" s="284" t="s">
        <v>194</v>
      </c>
      <c r="D31" s="285" t="s">
        <v>204</v>
      </c>
      <c r="E31" s="285" t="s">
        <v>195</v>
      </c>
      <c r="F31" s="286" t="s">
        <v>196</v>
      </c>
      <c r="G31" s="286" t="s">
        <v>189</v>
      </c>
      <c r="H31" s="15" t="s">
        <v>190</v>
      </c>
      <c r="I31" s="480" t="s">
        <v>191</v>
      </c>
      <c r="J31" s="481"/>
      <c r="K31" s="482"/>
      <c r="L31" s="281"/>
      <c r="M31" s="282"/>
      <c r="Y31" s="283">
        <f>[1]Configuration!Q4</f>
        <v>42401</v>
      </c>
      <c r="Z31" s="283">
        <f>[1]Configuration!R4</f>
        <v>42429</v>
      </c>
    </row>
    <row r="32" spans="1:26" customFormat="1" ht="18" customHeight="1">
      <c r="A32" s="287">
        <v>1</v>
      </c>
      <c r="B32" s="315">
        <v>0</v>
      </c>
      <c r="C32" s="287">
        <v>10</v>
      </c>
      <c r="D32" s="287"/>
      <c r="E32" s="287"/>
      <c r="F32" s="287"/>
      <c r="G32" s="287"/>
      <c r="H32" s="287"/>
      <c r="I32" s="544" t="s">
        <v>213</v>
      </c>
      <c r="J32" s="545"/>
      <c r="K32" s="546"/>
      <c r="L32" s="281"/>
      <c r="M32" s="282"/>
      <c r="Y32" s="283">
        <f>[1]Configuration!Q5</f>
        <v>42430</v>
      </c>
      <c r="Z32" s="283">
        <f>[1]Configuration!R5</f>
        <v>42460</v>
      </c>
    </row>
    <row r="33" spans="1:26" customFormat="1" ht="18" customHeight="1">
      <c r="A33" s="287">
        <v>2</v>
      </c>
      <c r="B33" s="315">
        <f>C32</f>
        <v>10</v>
      </c>
      <c r="C33" s="299">
        <v>50</v>
      </c>
      <c r="D33" s="287"/>
      <c r="E33" s="287"/>
      <c r="F33" s="287"/>
      <c r="G33" s="287"/>
      <c r="H33" s="287"/>
      <c r="I33" s="544" t="s">
        <v>213</v>
      </c>
      <c r="J33" s="545"/>
      <c r="K33" s="546"/>
      <c r="L33" s="281"/>
      <c r="M33" s="282"/>
      <c r="Y33" s="283">
        <f>[1]Configuration!Q6</f>
        <v>42461</v>
      </c>
      <c r="Z33" s="283">
        <f>[1]Configuration!R6</f>
        <v>42490</v>
      </c>
    </row>
    <row r="34" spans="1:26" customFormat="1" ht="18" customHeight="1">
      <c r="A34" s="287">
        <v>3</v>
      </c>
      <c r="B34" s="315">
        <f t="shared" ref="B34:B35" si="0">C33</f>
        <v>50</v>
      </c>
      <c r="C34" s="299">
        <v>90</v>
      </c>
      <c r="D34" s="287"/>
      <c r="E34" s="287"/>
      <c r="F34" s="287"/>
      <c r="G34" s="287"/>
      <c r="H34" s="287"/>
      <c r="I34" s="544" t="s">
        <v>213</v>
      </c>
      <c r="J34" s="545"/>
      <c r="K34" s="546"/>
      <c r="L34" s="281"/>
      <c r="M34" s="282"/>
      <c r="Y34" s="283">
        <f>[1]Configuration!Q7</f>
        <v>42491</v>
      </c>
      <c r="Z34" s="283">
        <f>[1]Configuration!R7</f>
        <v>42521</v>
      </c>
    </row>
    <row r="35" spans="1:26" customFormat="1" ht="18" customHeight="1">
      <c r="A35" s="287">
        <v>4</v>
      </c>
      <c r="B35" s="315">
        <f t="shared" si="0"/>
        <v>90</v>
      </c>
      <c r="C35" s="315">
        <v>100</v>
      </c>
      <c r="D35" s="287"/>
      <c r="E35" s="287"/>
      <c r="F35" s="287"/>
      <c r="G35" s="287"/>
      <c r="H35" s="287"/>
      <c r="I35" s="544" t="s">
        <v>213</v>
      </c>
      <c r="J35" s="545"/>
      <c r="K35" s="546"/>
      <c r="L35" s="281"/>
      <c r="M35" s="282"/>
    </row>
    <row r="36" spans="1:26" customFormat="1" ht="63.75">
      <c r="A36" s="284" t="s">
        <v>5</v>
      </c>
      <c r="B36" s="307" t="s">
        <v>193</v>
      </c>
      <c r="C36" s="284" t="s">
        <v>194</v>
      </c>
      <c r="D36" s="285" t="s">
        <v>214</v>
      </c>
      <c r="E36" s="285" t="s">
        <v>197</v>
      </c>
      <c r="F36" s="286" t="s">
        <v>198</v>
      </c>
      <c r="G36" s="286" t="s">
        <v>189</v>
      </c>
      <c r="H36" s="15" t="s">
        <v>190</v>
      </c>
      <c r="I36" s="480" t="s">
        <v>191</v>
      </c>
      <c r="J36" s="481"/>
      <c r="K36" s="482"/>
      <c r="L36" s="281"/>
      <c r="M36" s="282"/>
      <c r="Y36" s="283">
        <f>[1]Configuration!Q8</f>
        <v>42522</v>
      </c>
      <c r="Z36" s="283">
        <f>[1]Configuration!R8</f>
        <v>42551</v>
      </c>
    </row>
    <row r="37" spans="1:26" customFormat="1" ht="18" customHeight="1">
      <c r="A37" s="287">
        <v>1</v>
      </c>
      <c r="B37" s="315">
        <v>0</v>
      </c>
      <c r="C37" s="299">
        <v>10</v>
      </c>
      <c r="D37" s="287"/>
      <c r="E37" s="287"/>
      <c r="F37" s="287"/>
      <c r="G37" s="287"/>
      <c r="H37" s="287"/>
      <c r="I37" s="544" t="s">
        <v>212</v>
      </c>
      <c r="J37" s="545"/>
      <c r="K37" s="546"/>
      <c r="L37" s="281"/>
      <c r="M37" s="282"/>
      <c r="Y37" s="283">
        <f>[1]Configuration!Q10</f>
        <v>42583</v>
      </c>
      <c r="Z37" s="283">
        <f>[1]Configuration!R10</f>
        <v>42613</v>
      </c>
    </row>
    <row r="38" spans="1:26" customFormat="1" ht="18" customHeight="1">
      <c r="A38" s="287">
        <v>2</v>
      </c>
      <c r="B38" s="315">
        <f>C37</f>
        <v>10</v>
      </c>
      <c r="C38" s="299">
        <v>50</v>
      </c>
      <c r="D38" s="287"/>
      <c r="E38" s="287"/>
      <c r="F38" s="287"/>
      <c r="G38" s="287"/>
      <c r="H38" s="287"/>
      <c r="I38" s="544" t="s">
        <v>212</v>
      </c>
      <c r="J38" s="545"/>
      <c r="K38" s="546"/>
      <c r="L38" s="281"/>
      <c r="M38" s="282"/>
      <c r="Y38" s="283">
        <f>[1]Configuration!Q11</f>
        <v>42614</v>
      </c>
      <c r="Z38" s="283">
        <f>[1]Configuration!R11</f>
        <v>42643</v>
      </c>
    </row>
    <row r="39" spans="1:26" customFormat="1" ht="18" customHeight="1">
      <c r="A39" s="287">
        <v>3</v>
      </c>
      <c r="B39" s="315">
        <f t="shared" ref="B39:B40" si="1">C38</f>
        <v>50</v>
      </c>
      <c r="C39" s="299">
        <v>90</v>
      </c>
      <c r="D39" s="287"/>
      <c r="E39" s="287"/>
      <c r="F39" s="287"/>
      <c r="G39" s="287"/>
      <c r="H39" s="287"/>
      <c r="I39" s="544" t="s">
        <v>212</v>
      </c>
      <c r="J39" s="545"/>
      <c r="K39" s="546"/>
      <c r="L39" s="281"/>
      <c r="M39" s="282"/>
      <c r="Y39" s="283">
        <f>[1]Configuration!Q12</f>
        <v>42644</v>
      </c>
      <c r="Z39" s="283">
        <f>[1]Configuration!R12</f>
        <v>42674</v>
      </c>
    </row>
    <row r="40" spans="1:26" customFormat="1" ht="18" customHeight="1">
      <c r="A40" s="287">
        <v>4</v>
      </c>
      <c r="B40" s="315">
        <f t="shared" si="1"/>
        <v>90</v>
      </c>
      <c r="C40" s="315">
        <v>100</v>
      </c>
      <c r="D40" s="287"/>
      <c r="E40" s="287"/>
      <c r="F40" s="287"/>
      <c r="G40" s="287"/>
      <c r="H40" s="287"/>
      <c r="I40" s="544" t="s">
        <v>212</v>
      </c>
      <c r="J40" s="545"/>
      <c r="K40" s="546"/>
      <c r="L40" s="281"/>
      <c r="M40" s="282"/>
    </row>
    <row r="41" spans="1:26" s="8" customFormat="1">
      <c r="A41" s="513" t="s">
        <v>250</v>
      </c>
      <c r="B41" s="514"/>
      <c r="C41" s="514"/>
      <c r="D41" s="514"/>
      <c r="E41" s="514"/>
      <c r="F41" s="514"/>
      <c r="G41" s="514"/>
      <c r="H41" s="514"/>
      <c r="I41" s="514"/>
      <c r="J41" s="514"/>
      <c r="K41" s="515"/>
    </row>
    <row r="42" spans="1:26" s="9" customFormat="1" ht="14.25" customHeight="1">
      <c r="A42" s="540" t="s">
        <v>2</v>
      </c>
      <c r="B42" s="541"/>
      <c r="C42" s="541"/>
      <c r="D42" s="541"/>
      <c r="E42" s="541"/>
      <c r="F42" s="10"/>
      <c r="G42" s="11"/>
      <c r="H42" s="12"/>
      <c r="I42" s="12"/>
      <c r="J42" s="12"/>
      <c r="K42" s="192"/>
    </row>
    <row r="43" spans="1:26" s="5" customFormat="1" ht="16.5" thickBot="1">
      <c r="A43" s="181"/>
      <c r="B43" s="103"/>
      <c r="C43" s="103"/>
      <c r="D43" s="106"/>
      <c r="E43" s="106" t="s">
        <v>157</v>
      </c>
      <c r="F43" s="250"/>
      <c r="G43" s="103"/>
      <c r="H43" s="103"/>
      <c r="I43" s="103"/>
      <c r="J43" s="13"/>
      <c r="K43" s="182"/>
    </row>
    <row r="44" spans="1:26" s="5" customFormat="1" ht="15">
      <c r="A44" s="107"/>
      <c r="B44" s="507" t="s">
        <v>3</v>
      </c>
      <c r="C44" s="508"/>
      <c r="D44" s="508"/>
      <c r="E44" s="508"/>
      <c r="F44" s="508"/>
      <c r="G44" s="509" t="s">
        <v>4</v>
      </c>
      <c r="H44" s="510"/>
      <c r="I44" s="510"/>
      <c r="J44" s="511"/>
      <c r="K44" s="512"/>
    </row>
    <row r="45" spans="1:26" s="5" customFormat="1" ht="53.25">
      <c r="A45" s="108" t="s">
        <v>5</v>
      </c>
      <c r="B45" s="162" t="s">
        <v>6</v>
      </c>
      <c r="C45" s="162" t="s">
        <v>7</v>
      </c>
      <c r="D45" s="109" t="s">
        <v>8</v>
      </c>
      <c r="E45" s="109" t="s">
        <v>9</v>
      </c>
      <c r="F45" s="160" t="s">
        <v>15</v>
      </c>
      <c r="G45" s="111" t="s">
        <v>6</v>
      </c>
      <c r="H45" s="112" t="s">
        <v>7</v>
      </c>
      <c r="I45" s="161" t="s">
        <v>8</v>
      </c>
      <c r="J45" s="15" t="s">
        <v>108</v>
      </c>
      <c r="K45" s="20" t="s">
        <v>15</v>
      </c>
    </row>
    <row r="46" spans="1:26">
      <c r="A46" s="272">
        <v>1</v>
      </c>
      <c r="B46" s="251"/>
      <c r="C46" s="251"/>
      <c r="D46" s="251"/>
      <c r="E46" s="251"/>
      <c r="F46" s="255"/>
      <c r="G46" s="113" t="str">
        <f>IF(B46="","",B46)</f>
        <v/>
      </c>
      <c r="H46" s="114" t="str">
        <f t="shared" ref="H46:I46" si="2">IF(C46="","",C46)</f>
        <v/>
      </c>
      <c r="I46" s="114" t="str">
        <f t="shared" si="2"/>
        <v/>
      </c>
      <c r="J46" s="251"/>
      <c r="K46" s="252"/>
    </row>
    <row r="47" spans="1:26">
      <c r="A47" s="272">
        <v>2</v>
      </c>
      <c r="B47" s="251"/>
      <c r="C47" s="251"/>
      <c r="D47" s="251"/>
      <c r="E47" s="251"/>
      <c r="F47" s="255"/>
      <c r="G47" s="113"/>
      <c r="H47" s="114"/>
      <c r="I47" s="114"/>
      <c r="J47" s="251"/>
      <c r="K47" s="252"/>
    </row>
    <row r="48" spans="1:26">
      <c r="A48" s="272">
        <v>3</v>
      </c>
      <c r="B48" s="251"/>
      <c r="C48" s="251"/>
      <c r="D48" s="251"/>
      <c r="E48" s="251"/>
      <c r="F48" s="255"/>
      <c r="G48" s="113" t="str">
        <f t="shared" ref="G48:G49" si="3">IF(B48="","",B48)</f>
        <v/>
      </c>
      <c r="H48" s="114" t="str">
        <f t="shared" ref="H48:H49" si="4">IF(C48="","",C48)</f>
        <v/>
      </c>
      <c r="I48" s="114" t="str">
        <f t="shared" ref="I48:I49" si="5">IF(D48="","",D48)</f>
        <v/>
      </c>
      <c r="J48" s="251"/>
      <c r="K48" s="252"/>
    </row>
    <row r="49" spans="1:11" ht="13.5" thickBot="1">
      <c r="A49" s="272">
        <v>4</v>
      </c>
      <c r="B49" s="294"/>
      <c r="C49" s="294"/>
      <c r="D49" s="294"/>
      <c r="E49" s="294"/>
      <c r="F49" s="295"/>
      <c r="G49" s="296" t="str">
        <f t="shared" si="3"/>
        <v/>
      </c>
      <c r="H49" s="297" t="str">
        <f t="shared" si="4"/>
        <v/>
      </c>
      <c r="I49" s="297" t="str">
        <f t="shared" si="5"/>
        <v/>
      </c>
      <c r="J49" s="294"/>
      <c r="K49" s="298"/>
    </row>
    <row r="50" spans="1:11">
      <c r="A50" s="107"/>
      <c r="B50" s="507" t="s">
        <v>10</v>
      </c>
      <c r="C50" s="508"/>
      <c r="D50" s="508"/>
      <c r="E50" s="508"/>
      <c r="F50" s="516"/>
      <c r="G50" s="509" t="s">
        <v>11</v>
      </c>
      <c r="H50" s="510"/>
      <c r="I50" s="510"/>
      <c r="J50" s="510"/>
      <c r="K50" s="517"/>
    </row>
    <row r="51" spans="1:11" ht="53.25">
      <c r="A51" s="108" t="s">
        <v>5</v>
      </c>
      <c r="B51" s="278" t="s">
        <v>6</v>
      </c>
      <c r="C51" s="278" t="s">
        <v>7</v>
      </c>
      <c r="D51" s="109" t="s">
        <v>12</v>
      </c>
      <c r="E51" s="109" t="s">
        <v>108</v>
      </c>
      <c r="F51" s="110" t="s">
        <v>15</v>
      </c>
      <c r="G51" s="277" t="s">
        <v>6</v>
      </c>
      <c r="H51" s="278" t="s">
        <v>7</v>
      </c>
      <c r="I51" s="109" t="s">
        <v>12</v>
      </c>
      <c r="J51" s="14" t="s">
        <v>108</v>
      </c>
      <c r="K51" s="21" t="s">
        <v>15</v>
      </c>
    </row>
    <row r="52" spans="1:11">
      <c r="A52" s="272">
        <v>1</v>
      </c>
      <c r="B52" s="251"/>
      <c r="C52" s="251"/>
      <c r="D52" s="251"/>
      <c r="E52" s="251"/>
      <c r="F52" s="251"/>
      <c r="G52" s="275"/>
      <c r="H52" s="251"/>
      <c r="I52" s="251"/>
      <c r="J52" s="251"/>
      <c r="K52" s="252"/>
    </row>
    <row r="53" spans="1:11">
      <c r="A53" s="272">
        <v>2</v>
      </c>
      <c r="B53" s="251"/>
      <c r="C53" s="251"/>
      <c r="D53" s="251"/>
      <c r="E53" s="251"/>
      <c r="F53" s="251"/>
      <c r="G53" s="275"/>
      <c r="H53" s="251"/>
      <c r="I53" s="251"/>
      <c r="J53" s="251"/>
      <c r="K53" s="252"/>
    </row>
    <row r="54" spans="1:11">
      <c r="A54" s="272">
        <v>3</v>
      </c>
      <c r="B54" s="251"/>
      <c r="C54" s="251"/>
      <c r="D54" s="251"/>
      <c r="E54" s="251"/>
      <c r="F54" s="251"/>
      <c r="G54" s="275"/>
      <c r="H54" s="251"/>
      <c r="I54" s="251"/>
      <c r="J54" s="251"/>
      <c r="K54" s="252"/>
    </row>
    <row r="55" spans="1:11" ht="13.5" thickBot="1">
      <c r="A55" s="272">
        <v>4</v>
      </c>
      <c r="B55" s="253"/>
      <c r="C55" s="253"/>
      <c r="D55" s="253"/>
      <c r="E55" s="253"/>
      <c r="F55" s="253"/>
      <c r="G55" s="276"/>
      <c r="H55" s="253"/>
      <c r="I55" s="253"/>
      <c r="J55" s="253"/>
      <c r="K55" s="254"/>
    </row>
    <row r="56" spans="1:11" s="1" customFormat="1" ht="37.5">
      <c r="A56" s="163" t="str">
        <f>'Front Page'!A4</f>
        <v>FINAL OFFER</v>
      </c>
      <c r="B56" s="170"/>
      <c r="C56" s="170"/>
      <c r="D56" s="170"/>
      <c r="E56" s="170"/>
      <c r="F56" s="170"/>
      <c r="G56" s="170"/>
      <c r="H56" s="170"/>
      <c r="I56" s="170"/>
      <c r="J56" s="170"/>
      <c r="K56" s="171"/>
    </row>
    <row r="57" spans="1:11" s="3" customFormat="1" ht="18">
      <c r="A57" s="164" t="s">
        <v>247</v>
      </c>
      <c r="B57" s="80"/>
      <c r="C57" s="80"/>
      <c r="D57" s="165"/>
      <c r="E57" s="80"/>
      <c r="F57" s="80"/>
      <c r="G57" s="80"/>
      <c r="H57" s="80"/>
      <c r="I57" s="80"/>
      <c r="J57" s="2"/>
      <c r="K57" s="172"/>
    </row>
    <row r="58" spans="1:11" s="5" customFormat="1" ht="15.75">
      <c r="A58" s="166" t="s">
        <v>161</v>
      </c>
      <c r="B58" s="4"/>
      <c r="C58" s="4"/>
      <c r="D58" s="167"/>
      <c r="E58" s="4"/>
      <c r="F58" s="4"/>
      <c r="G58" s="4"/>
      <c r="H58" s="4"/>
      <c r="I58" s="18"/>
      <c r="J58" s="4"/>
      <c r="K58" s="168"/>
    </row>
    <row r="59" spans="1:11" s="5" customFormat="1" ht="15">
      <c r="A59" s="173" t="s">
        <v>13</v>
      </c>
      <c r="B59" s="83"/>
      <c r="C59" s="83"/>
      <c r="D59" s="185"/>
      <c r="E59" s="83"/>
      <c r="F59" s="83"/>
      <c r="G59" s="83"/>
      <c r="H59" s="83"/>
      <c r="I59" s="83"/>
      <c r="J59" s="4"/>
      <c r="K59" s="168"/>
    </row>
    <row r="60" spans="1:11" s="5" customFormat="1" ht="15">
      <c r="A60" s="174"/>
      <c r="B60" s="4"/>
      <c r="C60" s="83"/>
      <c r="D60" s="185"/>
      <c r="E60" s="83"/>
      <c r="F60" s="83"/>
      <c r="G60" s="4"/>
      <c r="H60" s="83"/>
      <c r="I60" s="83"/>
      <c r="J60" s="4"/>
      <c r="K60" s="168"/>
    </row>
    <row r="61" spans="1:11" s="17" customFormat="1" ht="14.25">
      <c r="A61" s="186" t="s">
        <v>0</v>
      </c>
      <c r="B61" s="16"/>
      <c r="C61" s="187"/>
      <c r="D61" s="175"/>
      <c r="E61" s="86"/>
      <c r="F61" s="86"/>
      <c r="G61" s="16"/>
      <c r="H61" s="86"/>
      <c r="I61" s="86"/>
      <c r="J61" s="16"/>
      <c r="K61" s="176"/>
    </row>
    <row r="62" spans="1:11" s="5" customFormat="1" ht="15">
      <c r="A62" s="174"/>
      <c r="B62" s="4"/>
      <c r="C62" s="83"/>
      <c r="D62" s="185"/>
      <c r="E62" s="83"/>
      <c r="F62" s="83"/>
      <c r="G62" s="4"/>
      <c r="H62" s="83"/>
      <c r="I62" s="83"/>
      <c r="J62" s="4"/>
      <c r="K62" s="168"/>
    </row>
    <row r="63" spans="1:11" customFormat="1">
      <c r="A63" s="169"/>
      <c r="B63" s="521" t="s">
        <v>17</v>
      </c>
      <c r="C63" s="522"/>
      <c r="D63" s="523" t="str">
        <f>IF('1.02'!D59="","",'1.02'!D59)</f>
        <v/>
      </c>
      <c r="E63" s="524"/>
      <c r="F63" s="524"/>
      <c r="G63" s="524"/>
      <c r="H63" s="525"/>
      <c r="I63" s="85"/>
      <c r="J63" s="23"/>
      <c r="K63" s="188"/>
    </row>
    <row r="64" spans="1:11" customFormat="1">
      <c r="A64" s="535" t="s">
        <v>59</v>
      </c>
      <c r="B64" s="536"/>
      <c r="C64" s="537" t="str">
        <f>IF('Front Page'!D30="","",'Front Page'!D30)</f>
        <v/>
      </c>
      <c r="D64" s="538"/>
      <c r="E64" s="538"/>
      <c r="F64" s="538"/>
      <c r="G64" s="538"/>
      <c r="H64" s="538"/>
      <c r="I64" s="539"/>
      <c r="J64" s="25"/>
      <c r="K64" s="341"/>
    </row>
    <row r="65" spans="1:11" s="6" customFormat="1" ht="8.25" customHeight="1">
      <c r="A65" s="189"/>
      <c r="B65" s="177"/>
      <c r="C65" s="177"/>
      <c r="D65" s="178"/>
      <c r="E65" s="178"/>
      <c r="F65" s="177"/>
      <c r="G65" s="177"/>
      <c r="H65" s="177"/>
      <c r="I65" s="177"/>
      <c r="J65" s="178"/>
      <c r="K65" s="179"/>
    </row>
    <row r="66" spans="1:11" customFormat="1">
      <c r="A66" s="183" t="s">
        <v>156</v>
      </c>
      <c r="B66" s="24"/>
      <c r="C66" s="24"/>
      <c r="D66" s="24"/>
      <c r="E66" s="24"/>
      <c r="F66" s="79"/>
      <c r="G66" s="79"/>
      <c r="H66" s="79"/>
      <c r="I66" s="79"/>
      <c r="J66" s="24"/>
      <c r="K66" s="188"/>
    </row>
    <row r="67" spans="1:11" s="5" customFormat="1" ht="15.75">
      <c r="A67" s="527" t="s">
        <v>1</v>
      </c>
      <c r="B67" s="528"/>
      <c r="C67" s="274" t="str">
        <f>IF('Front Page'!F72="","",'Front Page'!F72)</f>
        <v/>
      </c>
      <c r="D67" s="342"/>
      <c r="E67" s="342"/>
      <c r="F67" s="343"/>
      <c r="G67" s="343"/>
      <c r="H67" s="343"/>
      <c r="I67" s="343"/>
      <c r="J67" s="344"/>
      <c r="K67" s="345"/>
    </row>
    <row r="68" spans="1:11" s="5" customFormat="1" ht="15">
      <c r="A68" s="529" t="s">
        <v>14</v>
      </c>
      <c r="B68" s="530"/>
      <c r="C68" s="531" t="str">
        <f>IF('Front Page'!D70="","",'Front Page'!D70)</f>
        <v/>
      </c>
      <c r="D68" s="532"/>
      <c r="E68" s="532"/>
      <c r="F68" s="533"/>
      <c r="G68" s="533"/>
      <c r="H68" s="533"/>
      <c r="I68" s="534"/>
      <c r="K68" s="190"/>
    </row>
    <row r="69" spans="1:11" s="9" customFormat="1">
      <c r="A69" s="483" t="s">
        <v>249</v>
      </c>
      <c r="B69" s="484"/>
      <c r="C69" s="484"/>
      <c r="D69" s="484"/>
      <c r="E69" s="484"/>
      <c r="F69" s="484"/>
      <c r="G69" s="484"/>
      <c r="H69" s="484"/>
      <c r="I69" s="484"/>
      <c r="J69" s="484"/>
      <c r="K69" s="485"/>
    </row>
    <row r="70" spans="1:11" s="9" customFormat="1" ht="42" customHeight="1">
      <c r="A70" s="542" t="s">
        <v>260</v>
      </c>
      <c r="B70" s="543"/>
      <c r="C70" s="321" t="s">
        <v>107</v>
      </c>
      <c r="D70" s="322" t="s">
        <v>199</v>
      </c>
      <c r="E70" s="323"/>
      <c r="F70" s="323"/>
      <c r="G70" s="323"/>
      <c r="H70" s="323"/>
      <c r="I70" s="323"/>
      <c r="J70" s="323"/>
      <c r="K70" s="323"/>
    </row>
    <row r="71" spans="1:11" s="9" customFormat="1">
      <c r="A71" s="473" t="s">
        <v>215</v>
      </c>
      <c r="B71" s="474"/>
      <c r="C71" s="290" t="s">
        <v>105</v>
      </c>
      <c r="D71" s="291"/>
      <c r="E71" s="323"/>
      <c r="F71" s="323"/>
      <c r="G71" s="323"/>
      <c r="H71" s="323"/>
      <c r="I71" s="323"/>
      <c r="J71" s="323"/>
      <c r="K71" s="323"/>
    </row>
    <row r="72" spans="1:11" s="9" customFormat="1">
      <c r="A72" s="473" t="s">
        <v>216</v>
      </c>
      <c r="B72" s="474"/>
      <c r="C72" s="290" t="s">
        <v>105</v>
      </c>
      <c r="D72" s="291"/>
      <c r="E72" s="323"/>
      <c r="F72" s="323"/>
      <c r="G72" s="323"/>
      <c r="H72" s="323"/>
      <c r="I72" s="323"/>
      <c r="J72" s="323"/>
      <c r="K72" s="323"/>
    </row>
    <row r="73" spans="1:11" s="9" customFormat="1">
      <c r="A73" s="473" t="s">
        <v>217</v>
      </c>
      <c r="B73" s="474"/>
      <c r="C73" s="290" t="s">
        <v>105</v>
      </c>
      <c r="D73" s="291"/>
      <c r="E73" s="323"/>
      <c r="F73" s="323"/>
      <c r="G73" s="323"/>
      <c r="H73" s="323"/>
      <c r="I73" s="323"/>
      <c r="J73" s="323"/>
      <c r="K73" s="323"/>
    </row>
    <row r="74" spans="1:11" s="5" customFormat="1" ht="15.75" thickBot="1">
      <c r="A74" s="471" t="s">
        <v>218</v>
      </c>
      <c r="B74" s="472"/>
      <c r="C74" s="292" t="s">
        <v>105</v>
      </c>
      <c r="D74" s="293"/>
      <c r="E74" s="323"/>
      <c r="F74" s="323"/>
      <c r="G74" s="323"/>
      <c r="H74" s="323"/>
      <c r="I74" s="323"/>
      <c r="J74" s="323"/>
      <c r="K74" s="323"/>
    </row>
    <row r="75" spans="1:11" s="5" customFormat="1" ht="16.5" thickBot="1">
      <c r="A75" s="324"/>
      <c r="B75" s="325"/>
      <c r="C75" s="326"/>
      <c r="D75" s="327"/>
      <c r="E75" s="327"/>
      <c r="F75" s="327"/>
      <c r="G75" s="323"/>
      <c r="H75" s="323"/>
      <c r="I75" s="323"/>
      <c r="J75" s="323"/>
      <c r="K75" s="323"/>
    </row>
    <row r="76" spans="1:11" s="9" customFormat="1" ht="42" customHeight="1">
      <c r="A76" s="475" t="s">
        <v>261</v>
      </c>
      <c r="B76" s="454"/>
      <c r="C76" s="454"/>
      <c r="D76" s="314" t="s">
        <v>107</v>
      </c>
      <c r="E76" s="328" t="s">
        <v>200</v>
      </c>
      <c r="F76" s="454" t="s">
        <v>191</v>
      </c>
      <c r="G76" s="454"/>
      <c r="H76" s="454"/>
      <c r="I76" s="454"/>
      <c r="J76" s="454"/>
      <c r="K76" s="455"/>
    </row>
    <row r="77" spans="1:11" s="9" customFormat="1" ht="40.5" customHeight="1">
      <c r="A77" s="473" t="s">
        <v>223</v>
      </c>
      <c r="B77" s="474"/>
      <c r="C77" s="474"/>
      <c r="D77" s="290" t="s">
        <v>105</v>
      </c>
      <c r="E77" s="300"/>
      <c r="F77" s="456" t="str">
        <f>IF(OFFER!B84="","",OFFER!G84)</f>
        <v/>
      </c>
      <c r="G77" s="457"/>
      <c r="H77" s="457"/>
      <c r="I77" s="457"/>
      <c r="J77" s="457"/>
      <c r="K77" s="458"/>
    </row>
    <row r="78" spans="1:11" s="9" customFormat="1" ht="45" customHeight="1">
      <c r="A78" s="473" t="s">
        <v>224</v>
      </c>
      <c r="B78" s="474"/>
      <c r="C78" s="474"/>
      <c r="D78" s="290" t="s">
        <v>105</v>
      </c>
      <c r="E78" s="300"/>
      <c r="F78" s="456" t="str">
        <f>IF(OFFER!B85="","",OFFER!G85)</f>
        <v/>
      </c>
      <c r="G78" s="457"/>
      <c r="H78" s="457"/>
      <c r="I78" s="457"/>
      <c r="J78" s="457"/>
      <c r="K78" s="458"/>
    </row>
    <row r="79" spans="1:11" s="9" customFormat="1" ht="42.75" customHeight="1" thickBot="1">
      <c r="A79" s="471" t="s">
        <v>225</v>
      </c>
      <c r="B79" s="472"/>
      <c r="C79" s="472"/>
      <c r="D79" s="292" t="s">
        <v>105</v>
      </c>
      <c r="E79" s="301"/>
      <c r="F79" s="459" t="str">
        <f>IF(OFFER!B86="","",OFFER!G86)</f>
        <v/>
      </c>
      <c r="G79" s="460"/>
      <c r="H79" s="460"/>
      <c r="I79" s="460"/>
      <c r="J79" s="460"/>
      <c r="K79" s="461"/>
    </row>
    <row r="80" spans="1:11" s="5" customFormat="1" ht="16.5" thickBot="1">
      <c r="A80" s="324"/>
      <c r="B80" s="325"/>
      <c r="C80" s="326"/>
      <c r="D80" s="327"/>
      <c r="E80" s="327"/>
      <c r="F80" s="327"/>
      <c r="G80" s="323"/>
      <c r="H80" s="323"/>
      <c r="I80" s="323"/>
      <c r="J80" s="323"/>
      <c r="K80" s="323"/>
    </row>
    <row r="81" spans="1:11" s="9" customFormat="1" ht="51">
      <c r="A81" s="475" t="s">
        <v>262</v>
      </c>
      <c r="B81" s="454"/>
      <c r="C81" s="454"/>
      <c r="D81" s="314" t="s">
        <v>107</v>
      </c>
      <c r="E81" s="329" t="s">
        <v>200</v>
      </c>
      <c r="F81" s="454" t="s">
        <v>191</v>
      </c>
      <c r="G81" s="454"/>
      <c r="H81" s="454"/>
      <c r="I81" s="454"/>
      <c r="J81" s="454"/>
      <c r="K81" s="455"/>
    </row>
    <row r="82" spans="1:11" s="9" customFormat="1" ht="30" customHeight="1">
      <c r="A82" s="473" t="s">
        <v>223</v>
      </c>
      <c r="B82" s="474"/>
      <c r="C82" s="474"/>
      <c r="D82" s="290" t="s">
        <v>105</v>
      </c>
      <c r="E82" s="288"/>
      <c r="F82" s="476" t="s">
        <v>226</v>
      </c>
      <c r="G82" s="476"/>
      <c r="H82" s="476"/>
      <c r="I82" s="476"/>
      <c r="J82" s="476"/>
      <c r="K82" s="477"/>
    </row>
    <row r="83" spans="1:11" s="9" customFormat="1" ht="27" customHeight="1">
      <c r="A83" s="473" t="s">
        <v>224</v>
      </c>
      <c r="B83" s="474"/>
      <c r="C83" s="474"/>
      <c r="D83" s="290" t="s">
        <v>105</v>
      </c>
      <c r="E83" s="288"/>
      <c r="F83" s="476" t="s">
        <v>227</v>
      </c>
      <c r="G83" s="476"/>
      <c r="H83" s="476"/>
      <c r="I83" s="476"/>
      <c r="J83" s="476"/>
      <c r="K83" s="477"/>
    </row>
    <row r="84" spans="1:11" s="5" customFormat="1" ht="27.75" customHeight="1" thickBot="1">
      <c r="A84" s="471" t="s">
        <v>225</v>
      </c>
      <c r="B84" s="472"/>
      <c r="C84" s="472"/>
      <c r="D84" s="292" t="s">
        <v>105</v>
      </c>
      <c r="E84" s="289"/>
      <c r="F84" s="459" t="s">
        <v>228</v>
      </c>
      <c r="G84" s="460"/>
      <c r="H84" s="460"/>
      <c r="I84" s="460"/>
      <c r="J84" s="460"/>
      <c r="K84" s="461"/>
    </row>
    <row r="85" spans="1:11" s="5" customFormat="1" ht="14.25" customHeight="1" thickBot="1">
      <c r="A85" s="354"/>
      <c r="B85" s="325"/>
      <c r="C85" s="326"/>
      <c r="D85" s="327"/>
      <c r="E85" s="327"/>
      <c r="F85" s="327"/>
      <c r="G85" s="323"/>
      <c r="H85" s="323"/>
      <c r="I85" s="323"/>
      <c r="J85" s="323"/>
      <c r="K85" s="323"/>
    </row>
    <row r="86" spans="1:11" s="9" customFormat="1" ht="66" customHeight="1" thickBot="1">
      <c r="A86" s="518" t="str">
        <f>IF(OFFER!C89="","",OFFER!D89)</f>
        <v/>
      </c>
      <c r="B86" s="519"/>
      <c r="C86" s="519"/>
      <c r="D86" s="519"/>
      <c r="E86" s="519"/>
      <c r="F86" s="519"/>
      <c r="G86" s="519"/>
      <c r="H86" s="519"/>
      <c r="I86" s="519"/>
      <c r="J86" s="519"/>
      <c r="K86" s="520"/>
    </row>
    <row r="87" spans="1:11" s="5" customFormat="1" ht="4.1500000000000004" customHeight="1">
      <c r="A87" s="355"/>
      <c r="B87" s="356"/>
      <c r="C87" s="357"/>
      <c r="D87" s="358"/>
      <c r="E87" s="358"/>
      <c r="F87" s="358"/>
      <c r="G87" s="358"/>
      <c r="H87" s="358"/>
      <c r="I87" s="358"/>
      <c r="J87" s="358"/>
      <c r="K87" s="359"/>
    </row>
    <row r="88" spans="1:11">
      <c r="A88" s="513" t="s">
        <v>230</v>
      </c>
      <c r="B88" s="514"/>
      <c r="C88" s="514"/>
      <c r="D88" s="514"/>
      <c r="E88" s="514"/>
      <c r="F88" s="514"/>
      <c r="G88" s="514"/>
      <c r="H88" s="514"/>
      <c r="I88" s="514"/>
      <c r="J88" s="514"/>
      <c r="K88" s="515"/>
    </row>
    <row r="89" spans="1:11" s="159" customFormat="1" ht="46.9" customHeight="1">
      <c r="A89" s="498"/>
      <c r="B89" s="499"/>
      <c r="C89" s="499"/>
      <c r="D89" s="499"/>
      <c r="E89" s="499"/>
      <c r="F89" s="499"/>
      <c r="G89" s="499"/>
      <c r="H89" s="499"/>
      <c r="I89" s="499"/>
      <c r="J89" s="499"/>
      <c r="K89" s="500"/>
    </row>
    <row r="90" spans="1:11" s="159" customFormat="1" ht="46.9" customHeight="1">
      <c r="A90" s="501"/>
      <c r="B90" s="502"/>
      <c r="C90" s="502"/>
      <c r="D90" s="502"/>
      <c r="E90" s="502"/>
      <c r="F90" s="502"/>
      <c r="G90" s="502"/>
      <c r="H90" s="502"/>
      <c r="I90" s="502"/>
      <c r="J90" s="502"/>
      <c r="K90" s="503"/>
    </row>
    <row r="91" spans="1:11" s="159" customFormat="1" ht="46.9" customHeight="1">
      <c r="A91" s="501"/>
      <c r="B91" s="502"/>
      <c r="C91" s="502"/>
      <c r="D91" s="502"/>
      <c r="E91" s="502"/>
      <c r="F91" s="502"/>
      <c r="G91" s="502"/>
      <c r="H91" s="502"/>
      <c r="I91" s="502"/>
      <c r="J91" s="502"/>
      <c r="K91" s="503"/>
    </row>
    <row r="92" spans="1:11" s="159" customFormat="1" ht="46.9" customHeight="1">
      <c r="A92" s="501"/>
      <c r="B92" s="502"/>
      <c r="C92" s="502"/>
      <c r="D92" s="502"/>
      <c r="E92" s="502"/>
      <c r="F92" s="502"/>
      <c r="G92" s="502"/>
      <c r="H92" s="502"/>
      <c r="I92" s="502"/>
      <c r="J92" s="502"/>
      <c r="K92" s="503"/>
    </row>
    <row r="93" spans="1:11" s="159" customFormat="1" ht="46.9" customHeight="1">
      <c r="A93" s="504"/>
      <c r="B93" s="505"/>
      <c r="C93" s="505"/>
      <c r="D93" s="505"/>
      <c r="E93" s="505"/>
      <c r="F93" s="505"/>
      <c r="G93" s="505"/>
      <c r="H93" s="505"/>
      <c r="I93" s="505"/>
      <c r="J93" s="505"/>
      <c r="K93" s="506"/>
    </row>
    <row r="94" spans="1:11" ht="12.75" customHeight="1">
      <c r="A94" s="489" t="s">
        <v>68</v>
      </c>
      <c r="B94" s="490"/>
      <c r="C94" s="490"/>
      <c r="D94" s="490"/>
      <c r="E94" s="490"/>
      <c r="F94" s="490"/>
      <c r="G94" s="490"/>
      <c r="H94" s="490"/>
      <c r="I94" s="490"/>
      <c r="J94" s="490"/>
      <c r="K94" s="491"/>
    </row>
    <row r="95" spans="1:11">
      <c r="A95" s="492"/>
      <c r="B95" s="493"/>
      <c r="C95" s="493"/>
      <c r="D95" s="493"/>
      <c r="E95" s="493"/>
      <c r="F95" s="493"/>
      <c r="G95" s="493"/>
      <c r="H95" s="493"/>
      <c r="I95" s="493"/>
      <c r="J95" s="493"/>
      <c r="K95" s="494"/>
    </row>
    <row r="96" spans="1:11">
      <c r="A96" s="492"/>
      <c r="B96" s="493"/>
      <c r="C96" s="493"/>
      <c r="D96" s="493"/>
      <c r="E96" s="493"/>
      <c r="F96" s="493"/>
      <c r="G96" s="493"/>
      <c r="H96" s="493"/>
      <c r="I96" s="493"/>
      <c r="J96" s="493"/>
      <c r="K96" s="494"/>
    </row>
    <row r="97" spans="1:11" ht="16.5" customHeight="1" thickBot="1">
      <c r="A97" s="495"/>
      <c r="B97" s="496"/>
      <c r="C97" s="496"/>
      <c r="D97" s="496"/>
      <c r="E97" s="496"/>
      <c r="F97" s="496"/>
      <c r="G97" s="496"/>
      <c r="H97" s="496"/>
      <c r="I97" s="496"/>
      <c r="J97" s="496"/>
      <c r="K97" s="497"/>
    </row>
    <row r="98" spans="1:11" hidden="1"/>
    <row r="99" spans="1:11" hidden="1"/>
    <row r="100" spans="1:11" hidden="1"/>
    <row r="101" spans="1:11" hidden="1">
      <c r="B101" s="19"/>
      <c r="C101" s="19"/>
      <c r="D101" s="19"/>
      <c r="E101" s="19"/>
      <c r="F101" s="19"/>
      <c r="G101" s="19"/>
      <c r="H101" s="19"/>
      <c r="I101" s="19"/>
      <c r="J101" s="19"/>
      <c r="K101" s="19"/>
    </row>
    <row r="102" spans="1:11" hidden="1">
      <c r="B102" s="19"/>
      <c r="C102" s="19"/>
      <c r="D102" s="19"/>
      <c r="E102" s="19"/>
      <c r="F102" s="19"/>
      <c r="G102" s="19"/>
      <c r="H102" s="19"/>
      <c r="I102" s="19"/>
      <c r="J102" s="19"/>
      <c r="K102" s="19"/>
    </row>
    <row r="103" spans="1:11" hidden="1">
      <c r="B103" s="19"/>
      <c r="C103" s="19"/>
      <c r="D103" s="19"/>
      <c r="E103" s="19"/>
      <c r="F103" s="19"/>
      <c r="G103" s="19"/>
      <c r="H103" s="19"/>
      <c r="I103" s="19"/>
      <c r="J103" s="19"/>
      <c r="K103" s="19"/>
    </row>
    <row r="104" spans="1:11" hidden="1">
      <c r="B104" s="19"/>
      <c r="C104" s="19"/>
      <c r="D104" s="19"/>
      <c r="E104" s="19"/>
      <c r="F104" s="19"/>
      <c r="G104" s="19"/>
      <c r="H104" s="19"/>
      <c r="I104" s="19"/>
      <c r="J104" s="19"/>
      <c r="K104" s="19"/>
    </row>
    <row r="105" spans="1:11" hidden="1">
      <c r="B105" s="19"/>
      <c r="C105" s="19"/>
      <c r="D105" s="19"/>
      <c r="E105" s="19"/>
      <c r="F105" s="19"/>
      <c r="G105" s="19"/>
      <c r="H105" s="19"/>
      <c r="I105" s="19"/>
      <c r="J105" s="19"/>
      <c r="K105" s="19"/>
    </row>
    <row r="106" spans="1:11" hidden="1">
      <c r="B106" s="19"/>
      <c r="C106" s="19"/>
      <c r="D106" s="19"/>
      <c r="E106" s="19"/>
      <c r="F106" s="19"/>
      <c r="G106" s="19"/>
      <c r="H106" s="19"/>
      <c r="I106" s="19"/>
      <c r="J106" s="19"/>
      <c r="K106" s="19"/>
    </row>
    <row r="107" spans="1:11" hidden="1">
      <c r="B107" s="19"/>
      <c r="C107" s="19"/>
      <c r="D107" s="19"/>
      <c r="E107" s="19"/>
      <c r="F107" s="19"/>
      <c r="G107" s="19"/>
      <c r="H107" s="19"/>
      <c r="I107" s="19"/>
      <c r="J107" s="19"/>
      <c r="K107" s="19"/>
    </row>
    <row r="108" spans="1:11" hidden="1">
      <c r="A108" s="115" t="s">
        <v>104</v>
      </c>
      <c r="B108" s="19"/>
      <c r="C108" s="19"/>
      <c r="D108" s="19"/>
      <c r="E108" s="19"/>
      <c r="F108" s="19"/>
      <c r="G108" s="19"/>
      <c r="H108" s="19"/>
      <c r="I108" s="19"/>
      <c r="J108" s="19"/>
      <c r="K108" s="19"/>
    </row>
    <row r="109" spans="1:11" hidden="1">
      <c r="A109" s="115" t="s">
        <v>105</v>
      </c>
      <c r="B109" s="19"/>
      <c r="C109" s="19"/>
      <c r="D109" s="19"/>
      <c r="E109" s="19"/>
      <c r="F109" s="19"/>
      <c r="G109" s="19"/>
      <c r="H109" s="19"/>
      <c r="I109" s="19"/>
      <c r="J109" s="19"/>
      <c r="K109" s="19"/>
    </row>
    <row r="110" spans="1:11" hidden="1">
      <c r="B110" s="19"/>
      <c r="C110" s="19"/>
      <c r="D110" s="19"/>
      <c r="E110" s="19"/>
      <c r="F110" s="19"/>
      <c r="G110" s="19"/>
      <c r="H110" s="19"/>
      <c r="I110" s="19"/>
      <c r="J110" s="19"/>
      <c r="K110" s="19"/>
    </row>
    <row r="111" spans="1:11" hidden="1">
      <c r="A111" s="115" t="s">
        <v>111</v>
      </c>
      <c r="B111" s="19"/>
      <c r="C111" s="19"/>
      <c r="D111" s="19"/>
      <c r="E111" s="19"/>
      <c r="F111" s="19"/>
      <c r="G111" s="19"/>
      <c r="H111" s="19"/>
      <c r="I111" s="19"/>
      <c r="J111" s="19"/>
      <c r="K111" s="19"/>
    </row>
    <row r="112" spans="1:11" hidden="1">
      <c r="A112" s="115" t="s">
        <v>112</v>
      </c>
      <c r="B112" s="19"/>
      <c r="C112" s="19"/>
      <c r="D112" s="19"/>
      <c r="E112" s="19"/>
      <c r="F112" s="19"/>
      <c r="G112" s="19"/>
      <c r="H112" s="19"/>
      <c r="I112" s="19"/>
      <c r="J112" s="19"/>
      <c r="K112" s="19"/>
    </row>
    <row r="113" spans="2:11" ht="12.75" hidden="1" customHeight="1">
      <c r="B113" s="19"/>
      <c r="C113" s="19"/>
      <c r="D113" s="19"/>
      <c r="E113" s="19"/>
      <c r="F113" s="19"/>
      <c r="G113" s="19"/>
      <c r="H113" s="19"/>
      <c r="I113" s="19"/>
      <c r="J113" s="19"/>
      <c r="K113" s="19"/>
    </row>
    <row r="114" spans="2:11" ht="12.75" hidden="1" customHeight="1">
      <c r="B114" s="19"/>
      <c r="C114" s="19"/>
      <c r="D114" s="19"/>
      <c r="E114" s="19"/>
      <c r="F114" s="19"/>
      <c r="G114" s="19"/>
      <c r="H114" s="19"/>
      <c r="I114" s="19"/>
      <c r="J114" s="19"/>
      <c r="K114" s="19"/>
    </row>
    <row r="115" spans="2:11" ht="12.75" hidden="1" customHeight="1">
      <c r="B115" s="19"/>
      <c r="C115" s="19"/>
      <c r="D115" s="19"/>
      <c r="E115" s="19"/>
      <c r="F115" s="19"/>
      <c r="G115" s="19"/>
      <c r="H115" s="19"/>
      <c r="I115" s="19"/>
      <c r="J115" s="19"/>
      <c r="K115" s="19"/>
    </row>
    <row r="116" spans="2:11" ht="12.75" hidden="1" customHeight="1">
      <c r="B116" s="19"/>
      <c r="C116" s="19"/>
      <c r="D116" s="19"/>
      <c r="E116" s="19"/>
      <c r="F116" s="19"/>
      <c r="G116" s="19"/>
      <c r="H116" s="19"/>
      <c r="I116" s="19"/>
      <c r="J116" s="19"/>
      <c r="K116" s="19"/>
    </row>
    <row r="117" spans="2:11" ht="12.75" hidden="1" customHeight="1"/>
    <row r="118" spans="2:11" ht="12.75" hidden="1" customHeight="1"/>
    <row r="119" spans="2:11" ht="12.75" hidden="1" customHeight="1"/>
    <row r="120" spans="2:11" ht="12.75" hidden="1" customHeight="1"/>
    <row r="121" spans="2:11" ht="12.75" hidden="1" customHeight="1"/>
    <row r="122" spans="2:11" ht="12.75" hidden="1" customHeight="1"/>
    <row r="123" spans="2:11" ht="12.75" hidden="1" customHeight="1"/>
    <row r="124" spans="2:11" ht="12.75" hidden="1" customHeight="1"/>
    <row r="125" spans="2:11" ht="12.75" hidden="1" customHeight="1"/>
    <row r="126" spans="2:11" ht="12.75" hidden="1" customHeight="1"/>
    <row r="127" spans="2:11" ht="12.75" hidden="1" customHeight="1"/>
    <row r="128" spans="2:11"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sheetData>
  <sheetProtection password="CF2F" sheet="1" objects="1" scenarios="1" formatColumns="0" formatRows="0"/>
  <mergeCells count="71">
    <mergeCell ref="A26:B26"/>
    <mergeCell ref="I38:K38"/>
    <mergeCell ref="I39:K39"/>
    <mergeCell ref="I40:K40"/>
    <mergeCell ref="B63:C63"/>
    <mergeCell ref="D63:H63"/>
    <mergeCell ref="I37:K37"/>
    <mergeCell ref="I35:K35"/>
    <mergeCell ref="I31:K31"/>
    <mergeCell ref="I32:K32"/>
    <mergeCell ref="I33:K33"/>
    <mergeCell ref="I34:K34"/>
    <mergeCell ref="A74:B74"/>
    <mergeCell ref="A70:B70"/>
    <mergeCell ref="A71:B71"/>
    <mergeCell ref="A72:B72"/>
    <mergeCell ref="A73:B73"/>
    <mergeCell ref="A67:B67"/>
    <mergeCell ref="A68:B68"/>
    <mergeCell ref="C68:I68"/>
    <mergeCell ref="A41:K41"/>
    <mergeCell ref="A42:E42"/>
    <mergeCell ref="A64:B64"/>
    <mergeCell ref="C64:I64"/>
    <mergeCell ref="B8:C8"/>
    <mergeCell ref="D8:H8"/>
    <mergeCell ref="A15:B15"/>
    <mergeCell ref="A12:B12"/>
    <mergeCell ref="A13:B13"/>
    <mergeCell ref="E15:F15"/>
    <mergeCell ref="C13:I13"/>
    <mergeCell ref="A9:B9"/>
    <mergeCell ref="C9:I9"/>
    <mergeCell ref="A94:K97"/>
    <mergeCell ref="A89:K93"/>
    <mergeCell ref="B44:F44"/>
    <mergeCell ref="G44:K44"/>
    <mergeCell ref="A69:K69"/>
    <mergeCell ref="F81:K81"/>
    <mergeCell ref="F82:K82"/>
    <mergeCell ref="F76:K76"/>
    <mergeCell ref="F77:K77"/>
    <mergeCell ref="F79:K79"/>
    <mergeCell ref="A78:C78"/>
    <mergeCell ref="A88:K88"/>
    <mergeCell ref="B50:F50"/>
    <mergeCell ref="G50:K50"/>
    <mergeCell ref="A86:K86"/>
    <mergeCell ref="A77:C77"/>
    <mergeCell ref="A17:B17"/>
    <mergeCell ref="A18:B18"/>
    <mergeCell ref="A20:B20"/>
    <mergeCell ref="A24:B24"/>
    <mergeCell ref="A25:B25"/>
    <mergeCell ref="A21:B21"/>
    <mergeCell ref="A1:XFD1"/>
    <mergeCell ref="F84:K84"/>
    <mergeCell ref="A79:C79"/>
    <mergeCell ref="A82:C82"/>
    <mergeCell ref="A84:C84"/>
    <mergeCell ref="A81:C81"/>
    <mergeCell ref="A76:C76"/>
    <mergeCell ref="F78:K78"/>
    <mergeCell ref="A83:C83"/>
    <mergeCell ref="F83:K83"/>
    <mergeCell ref="A19:B19"/>
    <mergeCell ref="I36:K36"/>
    <mergeCell ref="A30:K30"/>
    <mergeCell ref="A27:B27"/>
    <mergeCell ref="A28:B28"/>
    <mergeCell ref="E19:F19"/>
  </mergeCells>
  <conditionalFormatting sqref="A94">
    <cfRule type="expression" dxfId="3" priority="9" stopIfTrue="1">
      <formula>IF(#REF!="No",1,0)</formula>
    </cfRule>
  </conditionalFormatting>
  <conditionalFormatting sqref="J46:J49 E46:E49 J52:J55 E52:E55">
    <cfRule type="expression" dxfId="2" priority="7">
      <formula>IF(E46="","",E46&gt;MIN(D46*10,C46-B46))</formula>
    </cfRule>
  </conditionalFormatting>
  <dataValidations count="2">
    <dataValidation type="list" allowBlank="1" showInputMessage="1" showErrorMessage="1" sqref="C71:C74 D77:D79 D82:D84">
      <formula1>$A$108:$A$109</formula1>
    </dataValidation>
    <dataValidation type="list" allowBlank="1" showInputMessage="1" showErrorMessage="1" sqref="F42">
      <formula1>$A$111:$A$112</formula1>
    </dataValidation>
  </dataValidations>
  <printOptions horizontalCentered="1"/>
  <pageMargins left="0.25" right="0.25" top="0.75" bottom="0.75" header="0.3" footer="0.3"/>
  <pageSetup paperSize="3" fitToHeight="0" orientation="portrait" verticalDpi="300"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80"/>
  <sheetViews>
    <sheetView tabSelected="1" topLeftCell="A7" zoomScaleNormal="100" workbookViewId="0">
      <selection activeCell="G36" sqref="G36"/>
    </sheetView>
  </sheetViews>
  <sheetFormatPr defaultColWidth="0" defaultRowHeight="12.75" customHeight="1" zeroHeight="1"/>
  <cols>
    <col min="1" max="1" width="17.5" style="71" customWidth="1"/>
    <col min="2" max="2" width="10.1640625" style="71" customWidth="1"/>
    <col min="3" max="3" width="9.33203125" style="71" customWidth="1"/>
    <col min="4" max="4" width="19.5" style="71" customWidth="1"/>
    <col min="5" max="5" width="10.6640625" style="71" customWidth="1"/>
    <col min="6" max="6" width="7.83203125" style="71" customWidth="1"/>
    <col min="7" max="7" width="11.5" style="71" customWidth="1"/>
    <col min="8" max="10" width="9.33203125" style="71" customWidth="1"/>
    <col min="11" max="11" width="0.1640625" style="71" customWidth="1"/>
    <col min="12" max="16384" width="18.6640625" style="71" hidden="1"/>
  </cols>
  <sheetData>
    <row r="1" spans="1:11" s="26" customFormat="1" ht="14.45" customHeight="1">
      <c r="A1" s="549" t="str">
        <f>'Front Page'!A4</f>
        <v>FINAL OFFER</v>
      </c>
      <c r="B1" s="550"/>
      <c r="C1" s="550"/>
      <c r="D1" s="550"/>
      <c r="E1" s="550"/>
      <c r="F1" s="550"/>
      <c r="G1" s="550"/>
      <c r="H1" s="550"/>
      <c r="I1" s="550"/>
      <c r="J1" s="550"/>
      <c r="K1" s="550"/>
    </row>
    <row r="2" spans="1:11" s="26" customFormat="1" ht="15">
      <c r="A2" s="549"/>
      <c r="B2" s="550"/>
      <c r="C2" s="550"/>
      <c r="D2" s="550"/>
      <c r="E2" s="550"/>
      <c r="F2" s="550"/>
      <c r="G2" s="550"/>
      <c r="H2" s="550"/>
      <c r="I2" s="550"/>
      <c r="J2" s="550"/>
      <c r="K2" s="550"/>
    </row>
    <row r="3" spans="1:11" s="26" customFormat="1" ht="15">
      <c r="A3" s="549"/>
      <c r="B3" s="550"/>
      <c r="C3" s="550"/>
      <c r="D3" s="550"/>
      <c r="E3" s="550"/>
      <c r="F3" s="550"/>
      <c r="G3" s="550"/>
      <c r="H3" s="550"/>
      <c r="I3" s="550"/>
      <c r="J3" s="550"/>
      <c r="K3" s="550"/>
    </row>
    <row r="4" spans="1:11" s="26" customFormat="1" ht="15">
      <c r="A4" s="554" t="s">
        <v>57</v>
      </c>
      <c r="B4" s="555"/>
      <c r="C4" s="555"/>
      <c r="D4" s="555"/>
      <c r="E4" s="555"/>
      <c r="F4" s="555"/>
      <c r="G4" s="555"/>
      <c r="H4" s="555"/>
      <c r="I4" s="555"/>
      <c r="J4" s="27"/>
    </row>
    <row r="5" spans="1:11" s="26" customFormat="1" ht="15">
      <c r="A5" s="556" t="s">
        <v>58</v>
      </c>
      <c r="B5" s="557"/>
      <c r="C5" s="555"/>
      <c r="D5" s="555"/>
      <c r="E5" s="555"/>
      <c r="F5" s="555"/>
      <c r="G5" s="557"/>
      <c r="H5" s="555"/>
      <c r="I5" s="555"/>
      <c r="J5" s="27"/>
    </row>
    <row r="6" spans="1:11" s="26" customFormat="1" ht="15">
      <c r="A6" s="558" t="s">
        <v>0</v>
      </c>
      <c r="B6" s="559"/>
      <c r="C6" s="560"/>
      <c r="D6" s="560"/>
      <c r="E6" s="560"/>
      <c r="F6" s="560"/>
      <c r="G6" s="559"/>
      <c r="H6" s="560"/>
      <c r="I6" s="560"/>
      <c r="J6" s="27"/>
    </row>
    <row r="7" spans="1:11" s="26" customFormat="1" ht="15">
      <c r="A7" s="561" t="s">
        <v>160</v>
      </c>
      <c r="B7" s="562"/>
      <c r="C7" s="563"/>
      <c r="D7" s="563"/>
      <c r="E7" s="563"/>
      <c r="F7" s="563"/>
      <c r="G7" s="562"/>
      <c r="H7" s="563"/>
      <c r="I7" s="563"/>
      <c r="J7" s="27"/>
    </row>
    <row r="8" spans="1:11" s="26" customFormat="1" ht="15.75">
      <c r="A8" s="551" t="s">
        <v>171</v>
      </c>
      <c r="B8" s="552"/>
      <c r="C8" s="553" t="str">
        <f>IF('Front Page'!F32="","",'Front Page'!F32)</f>
        <v/>
      </c>
      <c r="D8" s="553"/>
      <c r="E8" s="74"/>
      <c r="F8" s="74"/>
      <c r="G8" s="74"/>
      <c r="H8" s="74"/>
      <c r="I8" s="74"/>
      <c r="J8" s="27"/>
    </row>
    <row r="9" spans="1:11" s="26" customFormat="1" ht="15">
      <c r="A9" s="535" t="s">
        <v>59</v>
      </c>
      <c r="B9" s="536"/>
      <c r="C9" s="537" t="str">
        <f>IF('Front Page'!D30="","",'Front Page'!D30)</f>
        <v/>
      </c>
      <c r="D9" s="538"/>
      <c r="E9" s="538"/>
      <c r="F9" s="538"/>
      <c r="G9" s="538"/>
      <c r="H9" s="538"/>
      <c r="I9" s="539"/>
      <c r="J9" s="27"/>
    </row>
    <row r="10" spans="1:11" s="26" customFormat="1" ht="8.4499999999999993" customHeight="1">
      <c r="A10" s="87"/>
      <c r="B10" s="88"/>
      <c r="C10" s="73"/>
      <c r="D10" s="29"/>
      <c r="E10" s="29"/>
      <c r="F10" s="73"/>
      <c r="G10" s="73"/>
      <c r="H10" s="73"/>
      <c r="I10" s="73"/>
      <c r="J10" s="27"/>
    </row>
    <row r="11" spans="1:11" s="26" customFormat="1" ht="15">
      <c r="A11" s="606" t="s">
        <v>63</v>
      </c>
      <c r="B11" s="607"/>
      <c r="C11" s="607"/>
      <c r="D11" s="607"/>
      <c r="E11" s="607"/>
      <c r="F11" s="607"/>
      <c r="G11" s="607"/>
      <c r="H11" s="607"/>
      <c r="I11" s="607"/>
      <c r="J11" s="608"/>
    </row>
    <row r="12" spans="1:11" s="26" customFormat="1" ht="6.6" customHeight="1">
      <c r="A12" s="547" t="s">
        <v>69</v>
      </c>
      <c r="B12" s="547"/>
      <c r="C12" s="547"/>
      <c r="D12" s="548" t="str">
        <f>IF('Front Page'!D30="","",'Front Page'!D30)</f>
        <v/>
      </c>
      <c r="E12" s="548"/>
      <c r="F12" s="548"/>
      <c r="G12" s="548"/>
      <c r="H12" s="548"/>
      <c r="I12" s="548"/>
      <c r="J12" s="27"/>
    </row>
    <row r="13" spans="1:11" s="26" customFormat="1" ht="15.75">
      <c r="A13" s="551" t="s">
        <v>23</v>
      </c>
      <c r="B13" s="536"/>
      <c r="C13" s="536"/>
      <c r="D13" s="566"/>
      <c r="E13" s="567"/>
      <c r="F13" s="567"/>
      <c r="G13" s="567"/>
      <c r="H13" s="567"/>
      <c r="I13" s="568"/>
      <c r="J13" s="27"/>
    </row>
    <row r="14" spans="1:11" s="26" customFormat="1" ht="15">
      <c r="A14" s="569" t="s">
        <v>143</v>
      </c>
      <c r="B14" s="570"/>
      <c r="C14" s="571"/>
      <c r="D14" s="572" t="s">
        <v>145</v>
      </c>
      <c r="E14" s="573"/>
      <c r="F14" s="552"/>
      <c r="G14" s="552"/>
      <c r="H14" s="574"/>
      <c r="I14" s="574"/>
      <c r="J14" s="27"/>
    </row>
    <row r="15" spans="1:11" s="26" customFormat="1" ht="15">
      <c r="A15" s="606" t="s">
        <v>64</v>
      </c>
      <c r="B15" s="607"/>
      <c r="C15" s="607"/>
      <c r="D15" s="607"/>
      <c r="E15" s="607"/>
      <c r="F15" s="607"/>
      <c r="G15" s="607"/>
      <c r="H15" s="607"/>
      <c r="I15" s="607"/>
      <c r="J15" s="608"/>
    </row>
    <row r="16" spans="1:11" s="26" customFormat="1" ht="4.9000000000000004" customHeight="1">
      <c r="A16" s="551"/>
      <c r="B16" s="536"/>
      <c r="C16" s="536"/>
      <c r="D16" s="564"/>
      <c r="E16" s="564"/>
      <c r="F16" s="78"/>
      <c r="G16" s="78"/>
      <c r="H16" s="78"/>
      <c r="I16" s="78"/>
      <c r="J16" s="27"/>
    </row>
    <row r="17" spans="1:10" s="26" customFormat="1" ht="4.9000000000000004" customHeight="1">
      <c r="A17" s="551"/>
      <c r="B17" s="536"/>
      <c r="C17" s="536"/>
      <c r="D17" s="564"/>
      <c r="E17" s="564"/>
      <c r="F17" s="78"/>
      <c r="G17" s="78"/>
      <c r="H17" s="78"/>
      <c r="I17" s="78"/>
      <c r="J17" s="27"/>
    </row>
    <row r="18" spans="1:10" s="26" customFormat="1" ht="4.9000000000000004" customHeight="1">
      <c r="A18" s="551"/>
      <c r="B18" s="536"/>
      <c r="C18" s="536"/>
      <c r="D18" s="565"/>
      <c r="E18" s="565"/>
      <c r="F18" s="78"/>
      <c r="G18" s="78"/>
      <c r="H18" s="78"/>
      <c r="I18" s="78"/>
      <c r="J18" s="27"/>
    </row>
    <row r="19" spans="1:10" s="26" customFormat="1" ht="15.75">
      <c r="A19" s="551" t="s">
        <v>70</v>
      </c>
      <c r="B19" s="552"/>
      <c r="C19" s="552"/>
      <c r="D19" s="575"/>
      <c r="E19" s="576"/>
      <c r="F19" s="577"/>
      <c r="G19" s="304" t="str">
        <f>IF(D19="Other","Other:","")</f>
        <v/>
      </c>
      <c r="H19" s="582"/>
      <c r="I19" s="582"/>
      <c r="J19" s="582"/>
    </row>
    <row r="20" spans="1:10" s="26" customFormat="1" ht="15.75">
      <c r="A20" s="551" t="s">
        <v>65</v>
      </c>
      <c r="B20" s="552"/>
      <c r="C20" s="552"/>
      <c r="D20" s="566"/>
      <c r="E20" s="567"/>
      <c r="F20" s="568"/>
      <c r="G20" s="91" t="s">
        <v>22</v>
      </c>
      <c r="H20" s="256"/>
      <c r="I20" s="256"/>
      <c r="J20" s="27"/>
    </row>
    <row r="21" spans="1:10" s="26" customFormat="1" ht="15">
      <c r="A21" s="551" t="s">
        <v>233</v>
      </c>
      <c r="B21" s="552"/>
      <c r="C21" s="552"/>
      <c r="D21" s="579"/>
      <c r="E21" s="580"/>
      <c r="F21" s="581"/>
      <c r="G21" s="91" t="s">
        <v>22</v>
      </c>
      <c r="H21" s="256"/>
      <c r="I21" s="256"/>
      <c r="J21" s="27"/>
    </row>
    <row r="22" spans="1:10" s="26" customFormat="1" ht="82.9" customHeight="1">
      <c r="A22" s="583" t="s">
        <v>66</v>
      </c>
      <c r="B22" s="584"/>
      <c r="C22" s="585"/>
      <c r="D22" s="610"/>
      <c r="E22" s="611"/>
      <c r="F22" s="611"/>
      <c r="G22" s="612"/>
      <c r="H22" s="609" t="s">
        <v>251</v>
      </c>
      <c r="I22" s="609"/>
      <c r="J22" s="27"/>
    </row>
    <row r="23" spans="1:10" s="26" customFormat="1" ht="15.75">
      <c r="A23" s="551" t="s">
        <v>203</v>
      </c>
      <c r="B23" s="552"/>
      <c r="C23" s="578"/>
      <c r="D23" s="586"/>
      <c r="E23" s="586"/>
      <c r="F23" s="551" t="s">
        <v>202</v>
      </c>
      <c r="G23" s="552"/>
      <c r="H23" s="578"/>
      <c r="I23" s="605"/>
      <c r="J23" s="605"/>
    </row>
    <row r="24" spans="1:10" s="26" customFormat="1" ht="15">
      <c r="A24" s="551"/>
      <c r="B24" s="552"/>
      <c r="C24" s="552"/>
      <c r="D24" s="157"/>
      <c r="E24" s="94"/>
      <c r="F24" s="157"/>
      <c r="G24" s="157"/>
      <c r="H24" s="200"/>
      <c r="I24" s="199"/>
      <c r="J24" s="27"/>
    </row>
    <row r="25" spans="1:10" s="26" customFormat="1" ht="15">
      <c r="A25" s="551" t="s">
        <v>24</v>
      </c>
      <c r="B25" s="552"/>
      <c r="C25" s="552"/>
      <c r="D25" s="587" t="str">
        <f>'Front Page'!F31</f>
        <v>TBD</v>
      </c>
      <c r="E25" s="587"/>
      <c r="F25" s="587"/>
      <c r="G25" s="74"/>
      <c r="H25" s="199"/>
      <c r="I25" s="93"/>
      <c r="J25" s="27"/>
    </row>
    <row r="26" spans="1:10" s="26" customFormat="1" ht="15">
      <c r="A26" s="535"/>
      <c r="B26" s="536"/>
      <c r="C26" s="536"/>
      <c r="D26" s="613"/>
      <c r="E26" s="613"/>
      <c r="F26" s="613"/>
      <c r="G26" s="25"/>
      <c r="H26" s="25"/>
      <c r="I26" s="30"/>
      <c r="J26" s="27"/>
    </row>
    <row r="27" spans="1:10" s="26" customFormat="1" ht="15.75">
      <c r="A27" s="551" t="s">
        <v>25</v>
      </c>
      <c r="B27" s="552"/>
      <c r="C27" s="552"/>
      <c r="D27" s="566"/>
      <c r="E27" s="567"/>
      <c r="F27" s="568"/>
      <c r="G27" s="74"/>
      <c r="H27" s="199"/>
      <c r="I27" s="93"/>
      <c r="J27" s="27"/>
    </row>
    <row r="28" spans="1:10" s="26" customFormat="1" ht="15.75">
      <c r="A28" s="551" t="s">
        <v>26</v>
      </c>
      <c r="B28" s="552"/>
      <c r="C28" s="578"/>
      <c r="D28" s="566"/>
      <c r="E28" s="567"/>
      <c r="F28" s="568"/>
      <c r="G28" s="74"/>
      <c r="H28" s="199"/>
      <c r="I28" s="93"/>
      <c r="J28" s="27"/>
    </row>
    <row r="29" spans="1:10" s="26" customFormat="1" ht="15.75">
      <c r="A29" s="603" t="s">
        <v>144</v>
      </c>
      <c r="B29" s="604"/>
      <c r="C29" s="604"/>
      <c r="D29" s="566"/>
      <c r="E29" s="567"/>
      <c r="F29" s="568"/>
      <c r="G29" s="74"/>
      <c r="H29" s="199"/>
      <c r="I29" s="199"/>
      <c r="J29" s="27"/>
    </row>
    <row r="30" spans="1:10" s="26" customFormat="1" ht="15">
      <c r="A30" s="87"/>
      <c r="B30" s="88"/>
      <c r="C30" s="88"/>
      <c r="D30" s="574"/>
      <c r="E30" s="574"/>
      <c r="F30" s="574"/>
      <c r="G30" s="74"/>
      <c r="H30" s="199"/>
      <c r="I30" s="199"/>
      <c r="J30" s="27"/>
    </row>
    <row r="31" spans="1:10" s="26" customFormat="1" ht="15">
      <c r="A31" s="535" t="s">
        <v>27</v>
      </c>
      <c r="B31" s="536"/>
      <c r="C31" s="536"/>
      <c r="D31" s="593"/>
      <c r="E31" s="594"/>
      <c r="F31" s="595"/>
      <c r="G31" s="273" t="str">
        <f>IF(D31="","","Sub-Area:")</f>
        <v/>
      </c>
      <c r="H31" s="602" t="str">
        <f>+IF(D31="LA Basin","Western LA Basin",IF(D31="Big Creek-Ventura","Moorpark",""))</f>
        <v/>
      </c>
      <c r="I31" s="602"/>
      <c r="J31" s="27"/>
    </row>
    <row r="32" spans="1:10" s="26" customFormat="1" ht="15.75">
      <c r="A32" s="551" t="s">
        <v>28</v>
      </c>
      <c r="B32" s="552"/>
      <c r="C32" s="552"/>
      <c r="D32" s="566"/>
      <c r="E32" s="567"/>
      <c r="F32" s="567"/>
      <c r="G32" s="567"/>
      <c r="H32" s="567"/>
      <c r="I32" s="568"/>
      <c r="J32" s="27"/>
    </row>
    <row r="33" spans="1:10" s="26" customFormat="1" ht="15.75">
      <c r="A33" s="551" t="s">
        <v>118</v>
      </c>
      <c r="B33" s="552"/>
      <c r="C33" s="552"/>
      <c r="D33" s="116"/>
      <c r="E33" s="95"/>
      <c r="F33" s="95"/>
      <c r="G33" s="95"/>
      <c r="H33" s="95"/>
      <c r="I33" s="95"/>
      <c r="J33" s="27"/>
    </row>
    <row r="34" spans="1:10" s="26" customFormat="1" ht="15.75">
      <c r="A34" s="551" t="s">
        <v>147</v>
      </c>
      <c r="B34" s="552"/>
      <c r="C34" s="552"/>
      <c r="D34" s="302"/>
      <c r="E34" s="158"/>
      <c r="F34" s="158"/>
      <c r="G34" s="158"/>
      <c r="H34" s="158"/>
      <c r="I34" s="158"/>
      <c r="J34" s="27"/>
    </row>
    <row r="35" spans="1:10" s="26" customFormat="1" ht="15">
      <c r="A35" s="309"/>
      <c r="B35" s="308"/>
      <c r="C35" s="308" t="s">
        <v>234</v>
      </c>
      <c r="D35" s="312"/>
      <c r="E35" s="74"/>
      <c r="F35" s="74"/>
      <c r="G35" s="74"/>
      <c r="H35" s="74"/>
      <c r="I35" s="74"/>
      <c r="J35" s="27"/>
    </row>
    <row r="36" spans="1:10" s="26" customFormat="1" ht="15">
      <c r="A36" s="311"/>
      <c r="B36" s="310"/>
      <c r="C36" s="310"/>
      <c r="D36" s="306"/>
      <c r="E36" s="74"/>
      <c r="F36" s="74"/>
      <c r="G36" s="74"/>
      <c r="H36" s="74"/>
      <c r="I36" s="74"/>
      <c r="J36" s="27"/>
    </row>
    <row r="37" spans="1:10" s="26" customFormat="1" ht="15">
      <c r="A37" s="309"/>
      <c r="B37" s="308"/>
      <c r="C37" s="308" t="s">
        <v>235</v>
      </c>
      <c r="D37" s="313"/>
      <c r="E37" s="74"/>
      <c r="F37" s="74"/>
      <c r="G37" s="74"/>
      <c r="H37" s="74"/>
      <c r="I37" s="74"/>
      <c r="J37" s="27"/>
    </row>
    <row r="38" spans="1:10" s="26" customFormat="1" ht="15">
      <c r="A38" s="311"/>
      <c r="B38" s="310"/>
      <c r="C38" s="310"/>
      <c r="D38" s="303"/>
      <c r="E38" s="303"/>
      <c r="F38" s="303"/>
      <c r="G38" s="303"/>
      <c r="H38" s="303"/>
      <c r="I38" s="303"/>
      <c r="J38" s="27"/>
    </row>
    <row r="39" spans="1:10" s="26" customFormat="1" ht="15">
      <c r="A39" s="90"/>
      <c r="B39" s="74"/>
      <c r="C39" s="74"/>
      <c r="D39" s="74"/>
      <c r="E39" s="74"/>
      <c r="F39" s="74"/>
      <c r="G39" s="74"/>
      <c r="H39" s="74"/>
      <c r="I39" s="74"/>
      <c r="J39" s="27"/>
    </row>
    <row r="40" spans="1:10" s="26" customFormat="1" ht="15">
      <c r="A40" s="90"/>
      <c r="B40" s="74"/>
      <c r="C40" s="74"/>
      <c r="D40" s="74"/>
      <c r="E40" s="74"/>
      <c r="F40" s="74"/>
      <c r="G40" s="74"/>
      <c r="H40" s="74"/>
      <c r="I40" s="74"/>
      <c r="J40" s="27"/>
    </row>
    <row r="41" spans="1:10" s="26" customFormat="1" ht="15">
      <c r="A41" s="90"/>
      <c r="B41" s="74"/>
      <c r="C41" s="74"/>
      <c r="D41" s="74"/>
      <c r="E41" s="74"/>
      <c r="F41" s="74"/>
      <c r="G41" s="74"/>
      <c r="H41" s="74"/>
      <c r="I41" s="74"/>
      <c r="J41" s="126"/>
    </row>
    <row r="42" spans="1:10" s="26" customFormat="1" ht="15">
      <c r="A42" s="90"/>
      <c r="B42" s="74"/>
      <c r="C42" s="74"/>
      <c r="D42" s="74"/>
      <c r="E42" s="74"/>
      <c r="F42" s="74"/>
      <c r="G42" s="74"/>
      <c r="H42" s="74"/>
      <c r="I42" s="74"/>
      <c r="J42" s="126"/>
    </row>
    <row r="43" spans="1:10" s="26" customFormat="1" ht="15">
      <c r="A43" s="90"/>
      <c r="B43" s="74"/>
      <c r="C43" s="74"/>
      <c r="D43" s="74"/>
      <c r="E43" s="74"/>
      <c r="F43" s="74"/>
      <c r="G43" s="74"/>
      <c r="H43" s="74"/>
      <c r="I43" s="74"/>
      <c r="J43" s="126"/>
    </row>
    <row r="44" spans="1:10" s="26" customFormat="1" ht="15">
      <c r="A44" s="90"/>
      <c r="B44" s="74"/>
      <c r="C44" s="74"/>
      <c r="D44" s="74"/>
      <c r="E44" s="74"/>
      <c r="F44" s="74"/>
      <c r="G44" s="74"/>
      <c r="H44" s="74"/>
      <c r="I44" s="74"/>
      <c r="J44" s="126"/>
    </row>
    <row r="45" spans="1:10" s="26" customFormat="1" ht="15">
      <c r="A45" s="596" t="s">
        <v>29</v>
      </c>
      <c r="B45" s="597"/>
      <c r="C45" s="597"/>
      <c r="D45" s="597"/>
      <c r="E45" s="597"/>
      <c r="F45" s="597"/>
      <c r="G45" s="597"/>
      <c r="H45" s="597"/>
      <c r="I45" s="597"/>
      <c r="J45" s="598"/>
    </row>
    <row r="46" spans="1:10" s="26" customFormat="1" ht="15">
      <c r="A46" s="599"/>
      <c r="B46" s="600"/>
      <c r="C46" s="600"/>
      <c r="D46" s="600"/>
      <c r="E46" s="600"/>
      <c r="F46" s="600"/>
      <c r="G46" s="600"/>
      <c r="H46" s="600"/>
      <c r="I46" s="600"/>
      <c r="J46" s="601"/>
    </row>
    <row r="47" spans="1:10" s="26" customFormat="1" ht="15" hidden="1">
      <c r="A47" s="588"/>
      <c r="B47" s="589"/>
      <c r="C47" s="589"/>
      <c r="D47" s="589"/>
      <c r="E47" s="589"/>
      <c r="F47" s="589"/>
      <c r="G47" s="589"/>
      <c r="H47" s="589"/>
      <c r="I47" s="589"/>
      <c r="J47" s="590"/>
    </row>
    <row r="48" spans="1:10" s="26" customFormat="1" ht="15" hidden="1">
      <c r="A48" s="591"/>
      <c r="B48" s="591"/>
      <c r="C48" s="591"/>
      <c r="D48" s="591"/>
      <c r="E48" s="591"/>
      <c r="F48" s="591"/>
      <c r="G48" s="591"/>
      <c r="H48" s="591"/>
      <c r="I48" s="591"/>
      <c r="J48" s="592"/>
    </row>
    <row r="49" spans="1:8" ht="15" hidden="1">
      <c r="A49" s="72" t="s">
        <v>114</v>
      </c>
      <c r="C49" s="71" t="s">
        <v>176</v>
      </c>
      <c r="F49" s="71" t="s">
        <v>236</v>
      </c>
      <c r="H49" s="71" t="s">
        <v>236</v>
      </c>
    </row>
    <row r="50" spans="1:8" ht="15" hidden="1">
      <c r="A50" s="72" t="s">
        <v>115</v>
      </c>
      <c r="C50" s="71" t="s">
        <v>177</v>
      </c>
      <c r="F50" s="71" t="s">
        <v>237</v>
      </c>
      <c r="H50" s="71" t="s">
        <v>237</v>
      </c>
    </row>
    <row r="51" spans="1:8" ht="15" hidden="1">
      <c r="C51" s="71" t="s">
        <v>178</v>
      </c>
      <c r="F51" s="71" t="s">
        <v>264</v>
      </c>
      <c r="H51" s="72" t="s">
        <v>282</v>
      </c>
    </row>
    <row r="52" spans="1:8" ht="15" hidden="1">
      <c r="A52" s="72" t="s">
        <v>111</v>
      </c>
      <c r="C52" s="71" t="s">
        <v>179</v>
      </c>
      <c r="F52" s="71" t="s">
        <v>265</v>
      </c>
      <c r="H52" s="71" t="s">
        <v>238</v>
      </c>
    </row>
    <row r="53" spans="1:8" ht="15" hidden="1">
      <c r="A53" s="72" t="s">
        <v>112</v>
      </c>
      <c r="C53" s="71" t="s">
        <v>180</v>
      </c>
      <c r="F53" s="71" t="s">
        <v>266</v>
      </c>
      <c r="H53" s="71" t="s">
        <v>239</v>
      </c>
    </row>
    <row r="54" spans="1:8" ht="12.75" hidden="1" customHeight="1">
      <c r="C54" s="71" t="s">
        <v>181</v>
      </c>
      <c r="F54" s="71" t="s">
        <v>267</v>
      </c>
      <c r="H54" s="72" t="s">
        <v>263</v>
      </c>
    </row>
    <row r="55" spans="1:8" ht="12.75" hidden="1" customHeight="1">
      <c r="C55" s="71" t="s">
        <v>182</v>
      </c>
      <c r="F55" s="71" t="s">
        <v>268</v>
      </c>
      <c r="H55" s="71" t="s">
        <v>240</v>
      </c>
    </row>
    <row r="56" spans="1:8" ht="12.75" hidden="1" customHeight="1">
      <c r="C56" s="71" t="s">
        <v>183</v>
      </c>
      <c r="F56" s="71" t="s">
        <v>269</v>
      </c>
      <c r="H56" s="71" t="s">
        <v>241</v>
      </c>
    </row>
    <row r="57" spans="1:8" ht="12.75" hidden="1" customHeight="1">
      <c r="C57" s="71" t="s">
        <v>184</v>
      </c>
      <c r="F57" s="71" t="s">
        <v>270</v>
      </c>
      <c r="H57" s="71" t="s">
        <v>242</v>
      </c>
    </row>
    <row r="58" spans="1:8" ht="12.75" hidden="1" customHeight="1">
      <c r="C58" s="71" t="s">
        <v>185</v>
      </c>
      <c r="F58" s="72" t="s">
        <v>282</v>
      </c>
      <c r="H58" s="71" t="s">
        <v>243</v>
      </c>
    </row>
    <row r="59" spans="1:8" ht="12.75" hidden="1" customHeight="1">
      <c r="C59" s="71" t="s">
        <v>186</v>
      </c>
      <c r="F59" s="71" t="s">
        <v>271</v>
      </c>
      <c r="H59" s="71" t="s">
        <v>244</v>
      </c>
    </row>
    <row r="60" spans="1:8" ht="12.75" hidden="1" customHeight="1">
      <c r="F60" s="71" t="s">
        <v>272</v>
      </c>
      <c r="H60" s="71" t="s">
        <v>245</v>
      </c>
    </row>
    <row r="61" spans="1:8" ht="12.75" hidden="1" customHeight="1">
      <c r="F61" s="71" t="s">
        <v>273</v>
      </c>
      <c r="H61" s="71" t="s">
        <v>246</v>
      </c>
    </row>
    <row r="62" spans="1:8" ht="12.75" hidden="1" customHeight="1">
      <c r="F62" s="71" t="s">
        <v>238</v>
      </c>
    </row>
    <row r="63" spans="1:8" ht="12.75" hidden="1" customHeight="1">
      <c r="F63" s="71" t="s">
        <v>274</v>
      </c>
    </row>
    <row r="64" spans="1:8" ht="12.75" hidden="1" customHeight="1">
      <c r="F64" s="72" t="s">
        <v>283</v>
      </c>
    </row>
    <row r="65" spans="6:6" ht="12.75" hidden="1" customHeight="1">
      <c r="F65" s="71" t="s">
        <v>275</v>
      </c>
    </row>
    <row r="66" spans="6:6" ht="12.75" hidden="1" customHeight="1">
      <c r="F66" s="71" t="s">
        <v>239</v>
      </c>
    </row>
    <row r="67" spans="6:6" ht="12.75" hidden="1" customHeight="1">
      <c r="F67" s="71" t="s">
        <v>276</v>
      </c>
    </row>
    <row r="68" spans="6:6" ht="12.75" hidden="1" customHeight="1">
      <c r="F68" s="71" t="s">
        <v>277</v>
      </c>
    </row>
    <row r="69" spans="6:6" ht="12.75" hidden="1" customHeight="1">
      <c r="F69" s="71" t="s">
        <v>278</v>
      </c>
    </row>
    <row r="70" spans="6:6" ht="12.75" hidden="1" customHeight="1">
      <c r="F70" s="71" t="s">
        <v>279</v>
      </c>
    </row>
    <row r="71" spans="6:6" ht="12.75" hidden="1" customHeight="1">
      <c r="F71" s="71" t="s">
        <v>280</v>
      </c>
    </row>
    <row r="72" spans="6:6" ht="12.75" hidden="1" customHeight="1">
      <c r="F72" s="71" t="s">
        <v>263</v>
      </c>
    </row>
    <row r="73" spans="6:6" ht="12.75" hidden="1" customHeight="1">
      <c r="F73" s="71" t="s">
        <v>240</v>
      </c>
    </row>
    <row r="74" spans="6:6" ht="12.75" hidden="1" customHeight="1">
      <c r="F74" s="72" t="s">
        <v>241</v>
      </c>
    </row>
    <row r="75" spans="6:6" ht="12.75" hidden="1" customHeight="1">
      <c r="F75" s="71" t="s">
        <v>281</v>
      </c>
    </row>
    <row r="76" spans="6:6" ht="12.75" hidden="1" customHeight="1">
      <c r="F76" s="71" t="s">
        <v>242</v>
      </c>
    </row>
    <row r="77" spans="6:6" ht="12.75" hidden="1" customHeight="1">
      <c r="F77" s="71" t="s">
        <v>243</v>
      </c>
    </row>
    <row r="78" spans="6:6" ht="12.75" hidden="1" customHeight="1">
      <c r="F78" s="71" t="s">
        <v>244</v>
      </c>
    </row>
    <row r="79" spans="6:6" ht="12.75" hidden="1" customHeight="1">
      <c r="F79" s="71" t="s">
        <v>245</v>
      </c>
    </row>
    <row r="80" spans="6:6" ht="12.75" hidden="1" customHeight="1">
      <c r="F80" s="71" t="s">
        <v>246</v>
      </c>
    </row>
  </sheetData>
  <sheetProtection password="CF2F" sheet="1" objects="1" scenarios="1" formatColumns="0" formatRows="0"/>
  <mergeCells count="60">
    <mergeCell ref="A29:C29"/>
    <mergeCell ref="D29:F29"/>
    <mergeCell ref="I23:J23"/>
    <mergeCell ref="A11:J11"/>
    <mergeCell ref="A15:J15"/>
    <mergeCell ref="H22:I22"/>
    <mergeCell ref="D22:G22"/>
    <mergeCell ref="A27:C27"/>
    <mergeCell ref="D27:F27"/>
    <mergeCell ref="A28:C28"/>
    <mergeCell ref="D28:F28"/>
    <mergeCell ref="A19:C19"/>
    <mergeCell ref="A26:C26"/>
    <mergeCell ref="D26:F26"/>
    <mergeCell ref="A20:C20"/>
    <mergeCell ref="A21:C21"/>
    <mergeCell ref="A47:J48"/>
    <mergeCell ref="D30:F30"/>
    <mergeCell ref="A31:C31"/>
    <mergeCell ref="D31:F31"/>
    <mergeCell ref="A32:C32"/>
    <mergeCell ref="D32:I32"/>
    <mergeCell ref="A33:C33"/>
    <mergeCell ref="A45:J46"/>
    <mergeCell ref="H31:I31"/>
    <mergeCell ref="A34:C34"/>
    <mergeCell ref="A22:C22"/>
    <mergeCell ref="D23:E23"/>
    <mergeCell ref="A24:C24"/>
    <mergeCell ref="A25:C25"/>
    <mergeCell ref="D25:F25"/>
    <mergeCell ref="A23:C23"/>
    <mergeCell ref="D20:F20"/>
    <mergeCell ref="D19:F19"/>
    <mergeCell ref="F23:H23"/>
    <mergeCell ref="D21:F21"/>
    <mergeCell ref="H19:J19"/>
    <mergeCell ref="D13:I13"/>
    <mergeCell ref="A14:C14"/>
    <mergeCell ref="D14:E14"/>
    <mergeCell ref="F14:G14"/>
    <mergeCell ref="H14:I14"/>
    <mergeCell ref="A13:C13"/>
    <mergeCell ref="A17:C17"/>
    <mergeCell ref="D17:E17"/>
    <mergeCell ref="A18:C18"/>
    <mergeCell ref="D18:E18"/>
    <mergeCell ref="A16:C16"/>
    <mergeCell ref="D16:E16"/>
    <mergeCell ref="A9:B9"/>
    <mergeCell ref="C9:I9"/>
    <mergeCell ref="A12:C12"/>
    <mergeCell ref="D12:I12"/>
    <mergeCell ref="A1:K3"/>
    <mergeCell ref="A8:B8"/>
    <mergeCell ref="C8:D8"/>
    <mergeCell ref="A4:I4"/>
    <mergeCell ref="A5:I5"/>
    <mergeCell ref="A6:I6"/>
    <mergeCell ref="A7:I7"/>
  </mergeCells>
  <conditionalFormatting sqref="H31:I31">
    <cfRule type="expression" dxfId="1" priority="3" stopIfTrue="1">
      <formula>$G$31="Sub-Area:"</formula>
    </cfRule>
  </conditionalFormatting>
  <conditionalFormatting sqref="H19:J19">
    <cfRule type="expression" dxfId="0" priority="1">
      <formula>IF(NOT($D$19="Other"),0,1)</formula>
    </cfRule>
  </conditionalFormatting>
  <dataValidations count="4">
    <dataValidation type="list" allowBlank="1" showInputMessage="1" showErrorMessage="1" sqref="D31:F31">
      <formula1>$A$49:$A$50</formula1>
    </dataValidation>
    <dataValidation type="list" allowBlank="1" showInputMessage="1" showErrorMessage="1" sqref="D33">
      <formula1>$A$52:$A$53</formula1>
    </dataValidation>
    <dataValidation type="list" allowBlank="1" showInputMessage="1" showErrorMessage="1" sqref="D19:E19">
      <formula1>$C$49:$C$59</formula1>
    </dataValidation>
    <dataValidation type="list" allowBlank="1" showInputMessage="1" showErrorMessage="1" sqref="D37">
      <formula1>$F$49:$F$80</formula1>
    </dataValidation>
  </dataValidations>
  <pageMargins left="0.75" right="0.75" top="0.78" bottom="0.76" header="0.5" footer="0.5"/>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zoomScale="85" zoomScaleNormal="85" workbookViewId="0">
      <selection activeCell="P64" sqref="P64"/>
    </sheetView>
  </sheetViews>
  <sheetFormatPr defaultColWidth="18.6640625" defaultRowHeight="12.75" customHeight="1"/>
  <cols>
    <col min="1" max="1" width="21.33203125" style="26" customWidth="1"/>
    <col min="2" max="11" width="14.83203125" style="26" customWidth="1"/>
    <col min="12" max="12" width="1" style="261" customWidth="1"/>
    <col min="13" max="16384" width="18.6640625" style="26"/>
  </cols>
  <sheetData>
    <row r="1" spans="1:12" ht="15">
      <c r="A1" s="624" t="str">
        <f>'Front Page'!A4</f>
        <v>FINAL OFFER</v>
      </c>
      <c r="B1" s="625"/>
      <c r="C1" s="625"/>
      <c r="D1" s="625"/>
      <c r="E1" s="625"/>
      <c r="F1" s="625"/>
      <c r="G1" s="625"/>
      <c r="H1" s="625"/>
      <c r="I1" s="625"/>
      <c r="J1" s="625"/>
      <c r="K1" s="626"/>
      <c r="L1" s="257"/>
    </row>
    <row r="2" spans="1:12" ht="15">
      <c r="A2" s="627"/>
      <c r="B2" s="628"/>
      <c r="C2" s="628"/>
      <c r="D2" s="628"/>
      <c r="E2" s="628"/>
      <c r="F2" s="628"/>
      <c r="G2" s="628"/>
      <c r="H2" s="628"/>
      <c r="I2" s="628"/>
      <c r="J2" s="550"/>
      <c r="K2" s="629"/>
      <c r="L2" s="258"/>
    </row>
    <row r="3" spans="1:12" ht="15">
      <c r="A3" s="556" t="s">
        <v>164</v>
      </c>
      <c r="B3" s="557"/>
      <c r="C3" s="557"/>
      <c r="D3" s="557"/>
      <c r="E3" s="557"/>
      <c r="F3" s="557"/>
      <c r="G3" s="557"/>
      <c r="H3" s="557"/>
      <c r="I3" s="557"/>
      <c r="J3" s="557"/>
      <c r="K3" s="630"/>
      <c r="L3" s="258"/>
    </row>
    <row r="4" spans="1:12" ht="15">
      <c r="A4" s="554" t="s">
        <v>30</v>
      </c>
      <c r="B4" s="555"/>
      <c r="C4" s="555"/>
      <c r="D4" s="555"/>
      <c r="E4" s="555"/>
      <c r="F4" s="555"/>
      <c r="G4" s="555"/>
      <c r="H4" s="555"/>
      <c r="I4" s="555"/>
      <c r="J4" s="557"/>
      <c r="K4" s="630"/>
      <c r="L4" s="258"/>
    </row>
    <row r="5" spans="1:12" s="46" customFormat="1" ht="15">
      <c r="A5" s="558" t="s">
        <v>0</v>
      </c>
      <c r="B5" s="631"/>
      <c r="C5" s="632"/>
      <c r="D5" s="632"/>
      <c r="E5" s="632"/>
      <c r="F5" s="632"/>
      <c r="G5" s="631"/>
      <c r="H5" s="632"/>
      <c r="I5" s="632"/>
      <c r="J5" s="631"/>
      <c r="K5" s="633"/>
      <c r="L5" s="259"/>
    </row>
    <row r="6" spans="1:12" ht="15">
      <c r="A6" s="634" t="s">
        <v>160</v>
      </c>
      <c r="B6" s="559"/>
      <c r="C6" s="559"/>
      <c r="D6" s="559"/>
      <c r="E6" s="559"/>
      <c r="F6" s="559"/>
      <c r="G6" s="559"/>
      <c r="H6" s="559"/>
      <c r="I6" s="559"/>
      <c r="J6" s="559"/>
      <c r="K6" s="635"/>
      <c r="L6" s="258"/>
    </row>
    <row r="7" spans="1:12" ht="15.75">
      <c r="A7" s="535" t="s">
        <v>171</v>
      </c>
      <c r="B7" s="536"/>
      <c r="C7" s="553" t="str">
        <f>IF('Front Page'!F32="","",'Front Page'!F32)</f>
        <v/>
      </c>
      <c r="D7" s="553"/>
      <c r="E7" s="199"/>
      <c r="F7" s="199"/>
      <c r="G7" s="25"/>
      <c r="H7" s="199"/>
      <c r="I7" s="199"/>
      <c r="J7" s="25"/>
      <c r="K7" s="27"/>
      <c r="L7" s="258"/>
    </row>
    <row r="8" spans="1:12" ht="15">
      <c r="A8" s="551" t="s">
        <v>31</v>
      </c>
      <c r="B8" s="578"/>
      <c r="C8" s="636" t="s">
        <v>106</v>
      </c>
      <c r="D8" s="637"/>
      <c r="E8" s="637"/>
      <c r="F8" s="637"/>
      <c r="G8" s="638"/>
      <c r="H8" s="84"/>
      <c r="I8" s="84"/>
      <c r="J8" s="25"/>
      <c r="K8" s="27"/>
      <c r="L8" s="258"/>
    </row>
    <row r="9" spans="1:12" ht="15">
      <c r="A9" s="535" t="s">
        <v>59</v>
      </c>
      <c r="B9" s="536"/>
      <c r="C9" s="537" t="str">
        <f>IF('Front Page'!D30="","",'Front Page'!D30)</f>
        <v/>
      </c>
      <c r="D9" s="538"/>
      <c r="E9" s="538"/>
      <c r="F9" s="538"/>
      <c r="G9" s="539"/>
      <c r="H9" s="31"/>
      <c r="I9" s="31"/>
      <c r="J9" s="25"/>
      <c r="K9" s="27"/>
      <c r="L9" s="258"/>
    </row>
    <row r="10" spans="1:12" ht="15">
      <c r="A10" s="196"/>
      <c r="B10" s="197" t="s">
        <v>24</v>
      </c>
      <c r="C10" s="639" t="s">
        <v>99</v>
      </c>
      <c r="D10" s="640"/>
      <c r="E10" s="25"/>
      <c r="F10" s="199"/>
      <c r="G10" s="199"/>
      <c r="H10" s="199"/>
      <c r="I10" s="199"/>
      <c r="J10" s="25"/>
      <c r="K10" s="27"/>
      <c r="L10" s="258"/>
    </row>
    <row r="11" spans="1:12" ht="15" customHeight="1">
      <c r="A11" s="621" t="s">
        <v>32</v>
      </c>
      <c r="B11" s="622"/>
      <c r="C11" s="622"/>
      <c r="D11" s="622"/>
      <c r="E11" s="622"/>
      <c r="F11" s="622"/>
      <c r="G11" s="622"/>
      <c r="H11" s="622"/>
      <c r="I11" s="622"/>
      <c r="J11" s="622"/>
      <c r="K11" s="623"/>
      <c r="L11" s="258"/>
    </row>
    <row r="12" spans="1:12" ht="26.25" customHeight="1">
      <c r="A12" s="263"/>
      <c r="B12" s="40"/>
      <c r="C12" s="615" t="s">
        <v>165</v>
      </c>
      <c r="D12" s="616"/>
      <c r="E12" s="615" t="s">
        <v>34</v>
      </c>
      <c r="F12" s="642"/>
      <c r="G12" s="643" t="s">
        <v>116</v>
      </c>
      <c r="H12" s="642"/>
      <c r="I12" s="76"/>
      <c r="J12" s="644" t="s">
        <v>36</v>
      </c>
      <c r="K12" s="645"/>
      <c r="L12" s="262" t="s">
        <v>35</v>
      </c>
    </row>
    <row r="13" spans="1:12" ht="15.75" customHeight="1">
      <c r="A13" s="263"/>
      <c r="B13" s="40"/>
      <c r="C13" s="617" t="str">
        <f>IF(OFFER!C16="","",OFFER!C16)</f>
        <v/>
      </c>
      <c r="D13" s="618"/>
      <c r="E13" s="617" t="str">
        <f>IF(OFFER!C18="","",OFFER!C18)</f>
        <v/>
      </c>
      <c r="F13" s="618"/>
      <c r="G13" s="619"/>
      <c r="H13" s="619"/>
      <c r="I13" s="76"/>
      <c r="J13" s="641" t="str">
        <f>IF('1.01'!C15="","",'1.01'!C15)</f>
        <v/>
      </c>
      <c r="K13" s="641"/>
      <c r="L13" s="260">
        <v>1</v>
      </c>
    </row>
    <row r="14" spans="1:12" ht="12" customHeight="1">
      <c r="A14" s="263"/>
      <c r="B14" s="41"/>
      <c r="C14" s="201"/>
      <c r="D14" s="153"/>
      <c r="E14" s="201"/>
      <c r="F14" s="153"/>
      <c r="G14" s="202"/>
      <c r="H14" s="202"/>
      <c r="I14" s="89"/>
      <c r="J14" s="25"/>
      <c r="K14" s="27"/>
      <c r="L14" s="260"/>
    </row>
    <row r="15" spans="1:12" ht="12" hidden="1" customHeight="1">
      <c r="A15" s="263"/>
      <c r="B15" s="41"/>
      <c r="C15" s="201"/>
      <c r="D15" s="153"/>
      <c r="E15" s="201"/>
      <c r="F15" s="153"/>
      <c r="G15" s="202"/>
      <c r="H15" s="202"/>
      <c r="I15" s="89"/>
      <c r="J15" s="154"/>
      <c r="K15" s="264"/>
      <c r="L15" s="260"/>
    </row>
    <row r="16" spans="1:12" ht="12" hidden="1" customHeight="1">
      <c r="A16" s="263"/>
      <c r="B16" s="41"/>
      <c r="C16" s="201"/>
      <c r="D16" s="153"/>
      <c r="E16" s="201"/>
      <c r="F16" s="153"/>
      <c r="G16" s="202"/>
      <c r="H16" s="202"/>
      <c r="I16" s="89"/>
      <c r="J16" s="154"/>
      <c r="K16" s="264"/>
      <c r="L16" s="260"/>
    </row>
    <row r="17" spans="1:12" ht="12" hidden="1" customHeight="1">
      <c r="A17" s="263"/>
      <c r="B17" s="41"/>
      <c r="C17" s="201"/>
      <c r="D17" s="153"/>
      <c r="E17" s="201"/>
      <c r="F17" s="153"/>
      <c r="G17" s="202"/>
      <c r="H17" s="202"/>
      <c r="I17" s="89"/>
      <c r="J17" s="154"/>
      <c r="K17" s="264"/>
      <c r="L17" s="260"/>
    </row>
    <row r="18" spans="1:12" ht="12" hidden="1" customHeight="1">
      <c r="A18" s="263"/>
      <c r="B18" s="41"/>
      <c r="C18" s="201"/>
      <c r="D18" s="153"/>
      <c r="E18" s="201"/>
      <c r="F18" s="153"/>
      <c r="G18" s="202"/>
      <c r="H18" s="202"/>
      <c r="I18" s="89"/>
      <c r="J18" s="154"/>
      <c r="K18" s="264"/>
      <c r="L18" s="260"/>
    </row>
    <row r="19" spans="1:12" ht="12" hidden="1" customHeight="1">
      <c r="A19" s="263"/>
      <c r="B19" s="41"/>
      <c r="C19" s="201"/>
      <c r="D19" s="153"/>
      <c r="E19" s="201"/>
      <c r="F19" s="153"/>
      <c r="G19" s="202"/>
      <c r="H19" s="202"/>
      <c r="I19" s="89"/>
      <c r="J19" s="154"/>
      <c r="K19" s="264"/>
      <c r="L19" s="260"/>
    </row>
    <row r="20" spans="1:12" ht="12" hidden="1" customHeight="1">
      <c r="A20" s="263"/>
      <c r="B20" s="41"/>
      <c r="C20" s="201"/>
      <c r="D20" s="153"/>
      <c r="E20" s="201"/>
      <c r="F20" s="153"/>
      <c r="G20" s="202"/>
      <c r="H20" s="202"/>
      <c r="I20" s="89"/>
      <c r="J20" s="154"/>
      <c r="K20" s="264"/>
      <c r="L20" s="260"/>
    </row>
    <row r="21" spans="1:12" ht="12" hidden="1" customHeight="1">
      <c r="A21" s="263"/>
      <c r="B21" s="41"/>
      <c r="C21" s="201"/>
      <c r="D21" s="153"/>
      <c r="E21" s="201"/>
      <c r="F21" s="153"/>
      <c r="G21" s="202"/>
      <c r="H21" s="202"/>
      <c r="I21" s="89"/>
      <c r="J21" s="154"/>
      <c r="K21" s="264"/>
      <c r="L21" s="260"/>
    </row>
    <row r="22" spans="1:12" ht="12" hidden="1" customHeight="1">
      <c r="A22" s="263"/>
      <c r="B22" s="41"/>
      <c r="C22" s="201"/>
      <c r="D22" s="153"/>
      <c r="E22" s="201"/>
      <c r="F22" s="153"/>
      <c r="G22" s="202"/>
      <c r="H22" s="202"/>
      <c r="I22" s="89"/>
      <c r="J22" s="154"/>
      <c r="K22" s="264"/>
      <c r="L22" s="260"/>
    </row>
    <row r="23" spans="1:12" ht="12" hidden="1" customHeight="1">
      <c r="A23" s="263"/>
      <c r="B23" s="41"/>
      <c r="C23" s="201"/>
      <c r="D23" s="153"/>
      <c r="E23" s="201"/>
      <c r="F23" s="153"/>
      <c r="G23" s="202"/>
      <c r="H23" s="202"/>
      <c r="I23" s="89"/>
      <c r="J23" s="154"/>
      <c r="K23" s="264"/>
      <c r="L23" s="260"/>
    </row>
    <row r="24" spans="1:12" ht="12" hidden="1" customHeight="1">
      <c r="A24" s="263"/>
      <c r="B24" s="41"/>
      <c r="C24" s="201"/>
      <c r="D24" s="153"/>
      <c r="E24" s="201"/>
      <c r="F24" s="153"/>
      <c r="G24" s="202"/>
      <c r="H24" s="202"/>
      <c r="I24" s="89"/>
      <c r="J24" s="154"/>
      <c r="K24" s="264"/>
      <c r="L24" s="260"/>
    </row>
    <row r="25" spans="1:12" ht="12" hidden="1" customHeight="1">
      <c r="A25" s="263"/>
      <c r="B25" s="41"/>
      <c r="C25" s="201"/>
      <c r="D25" s="153"/>
      <c r="E25" s="201"/>
      <c r="F25" s="153"/>
      <c r="G25" s="202"/>
      <c r="H25" s="202"/>
      <c r="I25" s="89"/>
      <c r="J25" s="154"/>
      <c r="K25" s="264"/>
      <c r="L25" s="260"/>
    </row>
    <row r="26" spans="1:12" ht="12" hidden="1" customHeight="1">
      <c r="A26" s="263"/>
      <c r="B26" s="41"/>
      <c r="C26" s="201"/>
      <c r="D26" s="153"/>
      <c r="E26" s="201"/>
      <c r="F26" s="153"/>
      <c r="G26" s="202"/>
      <c r="H26" s="202"/>
      <c r="I26" s="89"/>
      <c r="J26" s="154"/>
      <c r="K26" s="264"/>
      <c r="L26" s="260"/>
    </row>
    <row r="27" spans="1:12" ht="12" hidden="1" customHeight="1">
      <c r="A27" s="263"/>
      <c r="B27" s="41"/>
      <c r="C27" s="201"/>
      <c r="D27" s="153"/>
      <c r="E27" s="201"/>
      <c r="F27" s="153"/>
      <c r="G27" s="202"/>
      <c r="H27" s="202"/>
      <c r="I27" s="89"/>
      <c r="J27" s="154"/>
      <c r="K27" s="264"/>
      <c r="L27" s="260"/>
    </row>
    <row r="28" spans="1:12" ht="12" hidden="1" customHeight="1">
      <c r="A28" s="263"/>
      <c r="B28" s="41"/>
      <c r="C28" s="201"/>
      <c r="D28" s="153"/>
      <c r="E28" s="201"/>
      <c r="F28" s="153"/>
      <c r="G28" s="202"/>
      <c r="H28" s="202"/>
      <c r="I28" s="89"/>
      <c r="J28" s="154"/>
      <c r="K28" s="264"/>
      <c r="L28" s="260"/>
    </row>
    <row r="29" spans="1:12" ht="12" hidden="1" customHeight="1">
      <c r="A29" s="263"/>
      <c r="B29" s="41"/>
      <c r="C29" s="201"/>
      <c r="D29" s="153"/>
      <c r="E29" s="201"/>
      <c r="F29" s="153"/>
      <c r="G29" s="202"/>
      <c r="H29" s="202"/>
      <c r="I29" s="89"/>
      <c r="J29" s="154"/>
      <c r="K29" s="264"/>
      <c r="L29" s="260"/>
    </row>
    <row r="30" spans="1:12" ht="12" hidden="1" customHeight="1">
      <c r="A30" s="263"/>
      <c r="B30" s="41"/>
      <c r="C30" s="614"/>
      <c r="D30" s="614"/>
      <c r="E30" s="614"/>
      <c r="F30" s="614"/>
      <c r="G30" s="620"/>
      <c r="H30" s="620"/>
      <c r="I30" s="77" t="s">
        <v>22</v>
      </c>
      <c r="J30" s="33"/>
      <c r="K30" s="265"/>
      <c r="L30" s="260">
        <v>2</v>
      </c>
    </row>
    <row r="31" spans="1:12" ht="12" hidden="1" customHeight="1">
      <c r="A31" s="263"/>
      <c r="B31" s="41"/>
      <c r="C31" s="614"/>
      <c r="D31" s="614"/>
      <c r="E31" s="614"/>
      <c r="F31" s="614"/>
      <c r="G31" s="620"/>
      <c r="H31" s="620"/>
      <c r="I31" s="77" t="s">
        <v>22</v>
      </c>
      <c r="J31" s="33"/>
      <c r="K31" s="265"/>
      <c r="L31" s="260">
        <v>3</v>
      </c>
    </row>
    <row r="32" spans="1:12" ht="12" hidden="1" customHeight="1">
      <c r="A32" s="263"/>
      <c r="B32" s="41"/>
      <c r="C32" s="614"/>
      <c r="D32" s="614"/>
      <c r="E32" s="614"/>
      <c r="F32" s="614"/>
      <c r="G32" s="620"/>
      <c r="H32" s="620"/>
      <c r="I32" s="77" t="s">
        <v>22</v>
      </c>
      <c r="J32" s="33"/>
      <c r="K32" s="265"/>
      <c r="L32" s="260">
        <v>4</v>
      </c>
    </row>
    <row r="33" spans="1:12" ht="12" hidden="1" customHeight="1">
      <c r="A33" s="263"/>
      <c r="B33" s="41"/>
      <c r="C33" s="614"/>
      <c r="D33" s="614"/>
      <c r="E33" s="614"/>
      <c r="F33" s="614"/>
      <c r="G33" s="620"/>
      <c r="H33" s="620"/>
      <c r="I33" s="77" t="s">
        <v>22</v>
      </c>
      <c r="J33" s="33"/>
      <c r="K33" s="265"/>
      <c r="L33" s="260">
        <v>5</v>
      </c>
    </row>
    <row r="34" spans="1:12" ht="12" hidden="1" customHeight="1">
      <c r="A34" s="263"/>
      <c r="B34" s="41"/>
      <c r="C34" s="614"/>
      <c r="D34" s="614"/>
      <c r="E34" s="614"/>
      <c r="F34" s="614"/>
      <c r="G34" s="620"/>
      <c r="H34" s="620"/>
      <c r="I34" s="77" t="s">
        <v>22</v>
      </c>
      <c r="J34" s="33"/>
      <c r="K34" s="265"/>
      <c r="L34" s="260">
        <v>6</v>
      </c>
    </row>
    <row r="35" spans="1:12" ht="12" hidden="1" customHeight="1">
      <c r="A35" s="263"/>
      <c r="B35" s="89"/>
      <c r="C35" s="614"/>
      <c r="D35" s="614"/>
      <c r="E35" s="614"/>
      <c r="F35" s="614"/>
      <c r="G35" s="620"/>
      <c r="H35" s="620"/>
      <c r="I35" s="32"/>
      <c r="J35" s="33"/>
      <c r="K35" s="265"/>
      <c r="L35" s="260">
        <v>17</v>
      </c>
    </row>
    <row r="36" spans="1:12" ht="12" hidden="1" customHeight="1">
      <c r="A36" s="263"/>
      <c r="B36" s="89"/>
      <c r="C36" s="614"/>
      <c r="D36" s="614"/>
      <c r="E36" s="614"/>
      <c r="F36" s="614"/>
      <c r="G36" s="620"/>
      <c r="H36" s="620"/>
      <c r="I36" s="77"/>
      <c r="J36" s="33"/>
      <c r="K36" s="265"/>
      <c r="L36" s="260">
        <v>18</v>
      </c>
    </row>
    <row r="37" spans="1:12" ht="12" hidden="1" customHeight="1">
      <c r="A37" s="263"/>
      <c r="B37" s="89"/>
      <c r="C37" s="614"/>
      <c r="D37" s="614"/>
      <c r="E37" s="614"/>
      <c r="F37" s="614"/>
      <c r="G37" s="620"/>
      <c r="H37" s="620"/>
      <c r="I37" s="77" t="s">
        <v>22</v>
      </c>
      <c r="J37" s="33"/>
      <c r="K37" s="265"/>
      <c r="L37" s="260">
        <v>19</v>
      </c>
    </row>
    <row r="38" spans="1:12" ht="12" customHeight="1">
      <c r="A38" s="263"/>
      <c r="B38" s="89"/>
      <c r="C38" s="614"/>
      <c r="D38" s="614"/>
      <c r="E38" s="614"/>
      <c r="F38" s="614"/>
      <c r="G38" s="620"/>
      <c r="H38" s="620"/>
      <c r="I38" s="77" t="s">
        <v>22</v>
      </c>
      <c r="J38" s="33"/>
      <c r="K38" s="265"/>
      <c r="L38" s="260">
        <v>20</v>
      </c>
    </row>
    <row r="39" spans="1:12" ht="15">
      <c r="A39" s="646" t="s">
        <v>37</v>
      </c>
      <c r="B39" s="647"/>
      <c r="C39" s="647"/>
      <c r="D39" s="647"/>
      <c r="E39" s="647"/>
      <c r="F39" s="647"/>
      <c r="G39" s="199"/>
      <c r="H39" s="199"/>
      <c r="I39" s="92"/>
      <c r="J39" s="34"/>
      <c r="K39" s="266"/>
      <c r="L39" s="258"/>
    </row>
    <row r="40" spans="1:12" ht="15">
      <c r="A40" s="648" t="s">
        <v>38</v>
      </c>
      <c r="B40" s="649"/>
      <c r="C40" s="649"/>
      <c r="D40" s="649"/>
      <c r="E40" s="649"/>
      <c r="F40" s="649"/>
      <c r="G40" s="649"/>
      <c r="H40" s="649"/>
      <c r="I40" s="649"/>
      <c r="J40" s="649"/>
      <c r="K40" s="650"/>
      <c r="L40" s="258"/>
    </row>
    <row r="41" spans="1:12" ht="15">
      <c r="A41" s="96" t="s">
        <v>39</v>
      </c>
      <c r="B41" s="96" t="s">
        <v>60</v>
      </c>
      <c r="C41" s="96" t="s">
        <v>61</v>
      </c>
      <c r="D41" s="96" t="s">
        <v>62</v>
      </c>
      <c r="E41" s="97"/>
      <c r="F41" s="97"/>
      <c r="G41" s="97"/>
      <c r="H41" s="97"/>
      <c r="I41" s="97"/>
      <c r="J41" s="35"/>
      <c r="K41" s="267"/>
      <c r="L41" s="258"/>
    </row>
    <row r="42" spans="1:12" ht="15">
      <c r="A42" s="36" t="s">
        <v>40</v>
      </c>
      <c r="B42" s="37">
        <v>1</v>
      </c>
      <c r="C42" s="37">
        <v>1</v>
      </c>
      <c r="D42" s="37">
        <v>1</v>
      </c>
      <c r="E42" s="35"/>
      <c r="F42" s="35"/>
      <c r="G42" s="35"/>
      <c r="H42" s="35"/>
      <c r="I42" s="35"/>
      <c r="J42" s="25"/>
      <c r="K42" s="27"/>
      <c r="L42" s="258"/>
    </row>
    <row r="43" spans="1:12" ht="15">
      <c r="A43" s="98" t="s">
        <v>41</v>
      </c>
      <c r="B43" s="99">
        <v>1</v>
      </c>
      <c r="C43" s="99">
        <v>1</v>
      </c>
      <c r="D43" s="99">
        <v>1</v>
      </c>
      <c r="E43" s="97"/>
      <c r="F43" s="97"/>
      <c r="G43" s="97"/>
      <c r="H43" s="97"/>
      <c r="I43" s="97"/>
      <c r="J43" s="25"/>
      <c r="K43" s="27"/>
      <c r="L43" s="258"/>
    </row>
    <row r="44" spans="1:12" ht="15">
      <c r="A44" s="98" t="s">
        <v>42</v>
      </c>
      <c r="B44" s="99">
        <v>1</v>
      </c>
      <c r="C44" s="99">
        <v>1</v>
      </c>
      <c r="D44" s="99">
        <v>1</v>
      </c>
      <c r="E44" s="97"/>
      <c r="F44" s="97"/>
      <c r="G44" s="97"/>
      <c r="H44" s="97"/>
      <c r="I44" s="97"/>
      <c r="J44" s="25"/>
      <c r="K44" s="27"/>
      <c r="L44" s="258"/>
    </row>
    <row r="45" spans="1:12" ht="15">
      <c r="A45" s="98" t="s">
        <v>43</v>
      </c>
      <c r="B45" s="99">
        <v>1</v>
      </c>
      <c r="C45" s="99">
        <v>1</v>
      </c>
      <c r="D45" s="99">
        <v>1</v>
      </c>
      <c r="E45" s="97"/>
      <c r="F45" s="97"/>
      <c r="G45" s="97"/>
      <c r="H45" s="97"/>
      <c r="I45" s="97"/>
      <c r="J45" s="25"/>
      <c r="K45" s="27"/>
      <c r="L45" s="258"/>
    </row>
    <row r="46" spans="1:12" ht="15">
      <c r="A46" s="98" t="s">
        <v>44</v>
      </c>
      <c r="B46" s="99">
        <v>1</v>
      </c>
      <c r="C46" s="99">
        <v>1</v>
      </c>
      <c r="D46" s="99">
        <v>1</v>
      </c>
      <c r="E46" s="97"/>
      <c r="F46" s="97"/>
      <c r="G46" s="97"/>
      <c r="H46" s="97"/>
      <c r="I46" s="97"/>
      <c r="J46" s="25"/>
      <c r="K46" s="27"/>
      <c r="L46" s="258"/>
    </row>
    <row r="47" spans="1:12" ht="15">
      <c r="A47" s="36" t="s">
        <v>45</v>
      </c>
      <c r="B47" s="37">
        <v>1</v>
      </c>
      <c r="C47" s="37">
        <v>1</v>
      </c>
      <c r="D47" s="37">
        <v>1</v>
      </c>
      <c r="E47" s="35"/>
      <c r="F47" s="35"/>
      <c r="G47" s="35"/>
      <c r="H47" s="35"/>
      <c r="I47" s="35"/>
      <c r="J47" s="25"/>
      <c r="K47" s="27"/>
      <c r="L47" s="258"/>
    </row>
    <row r="48" spans="1:12" ht="15">
      <c r="A48" s="98" t="s">
        <v>46</v>
      </c>
      <c r="B48" s="99">
        <v>1</v>
      </c>
      <c r="C48" s="99">
        <v>1</v>
      </c>
      <c r="D48" s="99">
        <v>1</v>
      </c>
      <c r="E48" s="97"/>
      <c r="F48" s="97"/>
      <c r="G48" s="97"/>
      <c r="H48" s="97"/>
      <c r="I48" s="97"/>
      <c r="J48" s="25"/>
      <c r="K48" s="27"/>
      <c r="L48" s="258"/>
    </row>
    <row r="49" spans="1:12" ht="15">
      <c r="A49" s="98" t="s">
        <v>47</v>
      </c>
      <c r="B49" s="99">
        <v>1</v>
      </c>
      <c r="C49" s="99">
        <v>1</v>
      </c>
      <c r="D49" s="99">
        <v>1</v>
      </c>
      <c r="E49" s="97"/>
      <c r="F49" s="97"/>
      <c r="G49" s="97"/>
      <c r="H49" s="97"/>
      <c r="I49" s="97"/>
      <c r="J49" s="25"/>
      <c r="K49" s="27"/>
      <c r="L49" s="258"/>
    </row>
    <row r="50" spans="1:12" ht="15">
      <c r="A50" s="98" t="s">
        <v>48</v>
      </c>
      <c r="B50" s="99">
        <v>1</v>
      </c>
      <c r="C50" s="99">
        <v>1</v>
      </c>
      <c r="D50" s="99">
        <v>1</v>
      </c>
      <c r="E50" s="97"/>
      <c r="F50" s="97"/>
      <c r="G50" s="97"/>
      <c r="H50" s="97"/>
      <c r="I50" s="97"/>
      <c r="J50" s="25"/>
      <c r="K50" s="27"/>
      <c r="L50" s="258"/>
    </row>
    <row r="51" spans="1:12" ht="15">
      <c r="A51" s="98" t="s">
        <v>49</v>
      </c>
      <c r="B51" s="99">
        <v>1</v>
      </c>
      <c r="C51" s="99">
        <v>1</v>
      </c>
      <c r="D51" s="99">
        <v>1</v>
      </c>
      <c r="E51" s="97"/>
      <c r="F51" s="97"/>
      <c r="G51" s="97"/>
      <c r="H51" s="97"/>
      <c r="I51" s="97"/>
      <c r="J51" s="25"/>
      <c r="K51" s="27"/>
      <c r="L51" s="258"/>
    </row>
    <row r="52" spans="1:12" ht="15">
      <c r="A52" s="98" t="s">
        <v>50</v>
      </c>
      <c r="B52" s="99">
        <v>1</v>
      </c>
      <c r="C52" s="99">
        <v>1</v>
      </c>
      <c r="D52" s="99">
        <v>1</v>
      </c>
      <c r="E52" s="97"/>
      <c r="F52" s="97"/>
      <c r="G52" s="97"/>
      <c r="H52" s="97"/>
      <c r="I52" s="97"/>
      <c r="J52" s="25"/>
      <c r="K52" s="27"/>
      <c r="L52" s="258"/>
    </row>
    <row r="53" spans="1:12" ht="15">
      <c r="A53" s="98" t="s">
        <v>51</v>
      </c>
      <c r="B53" s="99">
        <v>1</v>
      </c>
      <c r="C53" s="99">
        <v>1</v>
      </c>
      <c r="D53" s="99">
        <v>1</v>
      </c>
      <c r="E53" s="97"/>
      <c r="F53" s="97"/>
      <c r="G53" s="97"/>
      <c r="H53" s="97"/>
      <c r="I53" s="97"/>
      <c r="J53" s="25"/>
      <c r="K53" s="27"/>
      <c r="L53" s="258"/>
    </row>
    <row r="54" spans="1:12" ht="15">
      <c r="A54" s="646" t="s">
        <v>67</v>
      </c>
      <c r="B54" s="647"/>
      <c r="C54" s="647"/>
      <c r="D54" s="647"/>
      <c r="E54" s="647"/>
      <c r="F54" s="647"/>
      <c r="G54" s="647"/>
      <c r="H54" s="647"/>
      <c r="I54" s="647"/>
      <c r="J54" s="651"/>
      <c r="K54" s="652"/>
      <c r="L54" s="258"/>
    </row>
    <row r="55" spans="1:12" ht="15">
      <c r="A55" s="648" t="s">
        <v>71</v>
      </c>
      <c r="B55" s="649"/>
      <c r="C55" s="649"/>
      <c r="D55" s="649"/>
      <c r="E55" s="649"/>
      <c r="F55" s="649"/>
      <c r="G55" s="649"/>
      <c r="H55" s="649"/>
      <c r="I55" s="649"/>
      <c r="J55" s="649"/>
      <c r="K55" s="650"/>
      <c r="L55" s="258"/>
    </row>
    <row r="56" spans="1:12" ht="15">
      <c r="A56" s="198"/>
      <c r="B56" s="104">
        <v>1</v>
      </c>
      <c r="C56" s="104">
        <v>2</v>
      </c>
      <c r="D56" s="104">
        <v>3</v>
      </c>
      <c r="E56" s="104">
        <v>4</v>
      </c>
      <c r="F56" s="104">
        <v>5</v>
      </c>
      <c r="G56" s="104">
        <v>6</v>
      </c>
      <c r="H56" s="104">
        <v>7</v>
      </c>
      <c r="I56" s="104">
        <v>8</v>
      </c>
      <c r="J56" s="42">
        <v>9</v>
      </c>
      <c r="K56" s="268">
        <v>10</v>
      </c>
      <c r="L56" s="258"/>
    </row>
    <row r="57" spans="1:12" ht="15">
      <c r="A57" s="43" t="s">
        <v>39</v>
      </c>
      <c r="B57" s="44">
        <v>1900</v>
      </c>
      <c r="C57" s="44">
        <v>1900</v>
      </c>
      <c r="D57" s="44">
        <v>1900</v>
      </c>
      <c r="E57" s="44">
        <v>1900</v>
      </c>
      <c r="F57" s="44">
        <v>1900</v>
      </c>
      <c r="G57" s="44">
        <v>1900</v>
      </c>
      <c r="H57" s="44">
        <v>1900</v>
      </c>
      <c r="I57" s="44">
        <v>1900</v>
      </c>
      <c r="J57" s="44">
        <v>1900</v>
      </c>
      <c r="K57" s="44">
        <v>1900</v>
      </c>
      <c r="L57" s="258"/>
    </row>
    <row r="58" spans="1:12" ht="15">
      <c r="A58" s="98" t="s">
        <v>40</v>
      </c>
      <c r="B58" s="105">
        <v>0</v>
      </c>
      <c r="C58" s="105">
        <v>0</v>
      </c>
      <c r="D58" s="105">
        <v>0</v>
      </c>
      <c r="E58" s="105">
        <v>0</v>
      </c>
      <c r="F58" s="105">
        <v>0</v>
      </c>
      <c r="G58" s="105">
        <v>0</v>
      </c>
      <c r="H58" s="105">
        <v>0</v>
      </c>
      <c r="I58" s="105">
        <v>0</v>
      </c>
      <c r="J58" s="45">
        <v>0</v>
      </c>
      <c r="K58" s="45">
        <v>0</v>
      </c>
      <c r="L58" s="258">
        <v>1</v>
      </c>
    </row>
    <row r="59" spans="1:12" ht="15">
      <c r="A59" s="98" t="s">
        <v>41</v>
      </c>
      <c r="B59" s="105">
        <v>0</v>
      </c>
      <c r="C59" s="105">
        <v>0</v>
      </c>
      <c r="D59" s="105">
        <v>0</v>
      </c>
      <c r="E59" s="105">
        <v>0</v>
      </c>
      <c r="F59" s="105">
        <v>0</v>
      </c>
      <c r="G59" s="105">
        <v>0</v>
      </c>
      <c r="H59" s="105">
        <v>0</v>
      </c>
      <c r="I59" s="105">
        <v>0</v>
      </c>
      <c r="J59" s="45">
        <v>0</v>
      </c>
      <c r="K59" s="45">
        <v>0</v>
      </c>
      <c r="L59" s="258">
        <v>2</v>
      </c>
    </row>
    <row r="60" spans="1:12" ht="15">
      <c r="A60" s="98" t="s">
        <v>42</v>
      </c>
      <c r="B60" s="105">
        <v>0</v>
      </c>
      <c r="C60" s="105">
        <v>0</v>
      </c>
      <c r="D60" s="105">
        <v>0</v>
      </c>
      <c r="E60" s="105">
        <v>0</v>
      </c>
      <c r="F60" s="105">
        <v>0</v>
      </c>
      <c r="G60" s="105">
        <v>0</v>
      </c>
      <c r="H60" s="105">
        <v>0</v>
      </c>
      <c r="I60" s="105">
        <v>0</v>
      </c>
      <c r="J60" s="45">
        <v>0</v>
      </c>
      <c r="K60" s="45">
        <v>0</v>
      </c>
      <c r="L60" s="258">
        <v>3</v>
      </c>
    </row>
    <row r="61" spans="1:12" ht="15">
      <c r="A61" s="98" t="s">
        <v>43</v>
      </c>
      <c r="B61" s="105">
        <v>0</v>
      </c>
      <c r="C61" s="105">
        <v>0</v>
      </c>
      <c r="D61" s="105">
        <v>0</v>
      </c>
      <c r="E61" s="105">
        <v>0</v>
      </c>
      <c r="F61" s="105">
        <v>0</v>
      </c>
      <c r="G61" s="105">
        <v>0</v>
      </c>
      <c r="H61" s="105">
        <v>0</v>
      </c>
      <c r="I61" s="105">
        <v>0</v>
      </c>
      <c r="J61" s="45">
        <v>0</v>
      </c>
      <c r="K61" s="45">
        <v>0</v>
      </c>
      <c r="L61" s="258">
        <v>4</v>
      </c>
    </row>
    <row r="62" spans="1:12" ht="15">
      <c r="A62" s="98" t="s">
        <v>44</v>
      </c>
      <c r="B62" s="105">
        <v>0</v>
      </c>
      <c r="C62" s="105">
        <v>0</v>
      </c>
      <c r="D62" s="105">
        <v>0</v>
      </c>
      <c r="E62" s="105">
        <v>0</v>
      </c>
      <c r="F62" s="105">
        <v>0</v>
      </c>
      <c r="G62" s="105">
        <v>0</v>
      </c>
      <c r="H62" s="105">
        <v>0</v>
      </c>
      <c r="I62" s="105">
        <v>0</v>
      </c>
      <c r="J62" s="45">
        <v>0</v>
      </c>
      <c r="K62" s="45">
        <v>0</v>
      </c>
      <c r="L62" s="258">
        <v>5</v>
      </c>
    </row>
    <row r="63" spans="1:12" ht="15">
      <c r="A63" s="98" t="s">
        <v>45</v>
      </c>
      <c r="B63" s="105">
        <v>0</v>
      </c>
      <c r="C63" s="105">
        <v>0</v>
      </c>
      <c r="D63" s="105">
        <v>0</v>
      </c>
      <c r="E63" s="105">
        <v>0</v>
      </c>
      <c r="F63" s="105">
        <v>0</v>
      </c>
      <c r="G63" s="105">
        <v>0</v>
      </c>
      <c r="H63" s="105">
        <v>0</v>
      </c>
      <c r="I63" s="105">
        <v>0</v>
      </c>
      <c r="J63" s="45">
        <v>0</v>
      </c>
      <c r="K63" s="45">
        <v>0</v>
      </c>
      <c r="L63" s="258">
        <v>6</v>
      </c>
    </row>
    <row r="64" spans="1:12" ht="15">
      <c r="A64" s="98" t="s">
        <v>46</v>
      </c>
      <c r="B64" s="105">
        <v>0</v>
      </c>
      <c r="C64" s="105">
        <v>0</v>
      </c>
      <c r="D64" s="105">
        <v>0</v>
      </c>
      <c r="E64" s="105">
        <v>0</v>
      </c>
      <c r="F64" s="105">
        <v>0</v>
      </c>
      <c r="G64" s="105">
        <v>0</v>
      </c>
      <c r="H64" s="105">
        <v>0</v>
      </c>
      <c r="I64" s="105">
        <v>0</v>
      </c>
      <c r="J64" s="45">
        <v>0</v>
      </c>
      <c r="K64" s="45">
        <v>0</v>
      </c>
      <c r="L64" s="258">
        <v>7</v>
      </c>
    </row>
    <row r="65" spans="1:12" ht="15">
      <c r="A65" s="98" t="s">
        <v>47</v>
      </c>
      <c r="B65" s="105">
        <v>0</v>
      </c>
      <c r="C65" s="105">
        <v>0</v>
      </c>
      <c r="D65" s="105">
        <v>0</v>
      </c>
      <c r="E65" s="105">
        <v>0</v>
      </c>
      <c r="F65" s="105">
        <v>0</v>
      </c>
      <c r="G65" s="105">
        <v>0</v>
      </c>
      <c r="H65" s="105">
        <v>0</v>
      </c>
      <c r="I65" s="105">
        <v>0</v>
      </c>
      <c r="J65" s="45">
        <v>0</v>
      </c>
      <c r="K65" s="45">
        <v>0</v>
      </c>
      <c r="L65" s="258">
        <v>8</v>
      </c>
    </row>
    <row r="66" spans="1:12" ht="15">
      <c r="A66" s="98" t="s">
        <v>48</v>
      </c>
      <c r="B66" s="105">
        <v>0</v>
      </c>
      <c r="C66" s="105">
        <v>0</v>
      </c>
      <c r="D66" s="105">
        <v>0</v>
      </c>
      <c r="E66" s="105">
        <v>0</v>
      </c>
      <c r="F66" s="105">
        <v>0</v>
      </c>
      <c r="G66" s="105">
        <v>0</v>
      </c>
      <c r="H66" s="105">
        <v>0</v>
      </c>
      <c r="I66" s="105">
        <v>0</v>
      </c>
      <c r="J66" s="45">
        <v>0</v>
      </c>
      <c r="K66" s="45">
        <v>0</v>
      </c>
      <c r="L66" s="258">
        <v>9</v>
      </c>
    </row>
    <row r="67" spans="1:12" ht="15">
      <c r="A67" s="98" t="s">
        <v>49</v>
      </c>
      <c r="B67" s="105">
        <v>0</v>
      </c>
      <c r="C67" s="105">
        <v>0</v>
      </c>
      <c r="D67" s="105">
        <v>0</v>
      </c>
      <c r="E67" s="105">
        <v>0</v>
      </c>
      <c r="F67" s="105">
        <v>0</v>
      </c>
      <c r="G67" s="105">
        <v>0</v>
      </c>
      <c r="H67" s="105">
        <v>0</v>
      </c>
      <c r="I67" s="105">
        <v>0</v>
      </c>
      <c r="J67" s="45">
        <v>0</v>
      </c>
      <c r="K67" s="45">
        <v>0</v>
      </c>
      <c r="L67" s="258">
        <v>10</v>
      </c>
    </row>
    <row r="68" spans="1:12" ht="15">
      <c r="A68" s="98" t="s">
        <v>50</v>
      </c>
      <c r="B68" s="105">
        <v>0</v>
      </c>
      <c r="C68" s="105">
        <v>0</v>
      </c>
      <c r="D68" s="105">
        <v>0</v>
      </c>
      <c r="E68" s="105">
        <v>0</v>
      </c>
      <c r="F68" s="105">
        <v>0</v>
      </c>
      <c r="G68" s="105">
        <v>0</v>
      </c>
      <c r="H68" s="105">
        <v>0</v>
      </c>
      <c r="I68" s="105">
        <v>0</v>
      </c>
      <c r="J68" s="45">
        <v>0</v>
      </c>
      <c r="K68" s="45">
        <v>0</v>
      </c>
      <c r="L68" s="258">
        <v>11</v>
      </c>
    </row>
    <row r="69" spans="1:12" ht="15">
      <c r="A69" s="98" t="s">
        <v>51</v>
      </c>
      <c r="B69" s="105">
        <v>0</v>
      </c>
      <c r="C69" s="105">
        <v>0</v>
      </c>
      <c r="D69" s="105">
        <v>0</v>
      </c>
      <c r="E69" s="105">
        <v>0</v>
      </c>
      <c r="F69" s="105">
        <v>0</v>
      </c>
      <c r="G69" s="105">
        <v>0</v>
      </c>
      <c r="H69" s="105">
        <v>0</v>
      </c>
      <c r="I69" s="105">
        <v>0</v>
      </c>
      <c r="J69" s="45">
        <v>0</v>
      </c>
      <c r="K69" s="45">
        <v>0</v>
      </c>
      <c r="L69" s="258">
        <v>12</v>
      </c>
    </row>
    <row r="70" spans="1:12" ht="15">
      <c r="A70" s="198"/>
      <c r="B70" s="104">
        <v>11</v>
      </c>
      <c r="C70" s="104">
        <v>12</v>
      </c>
      <c r="D70" s="104">
        <v>13</v>
      </c>
      <c r="E70" s="104">
        <v>14</v>
      </c>
      <c r="F70" s="104">
        <v>15</v>
      </c>
      <c r="G70" s="104">
        <v>16</v>
      </c>
      <c r="H70" s="104">
        <v>17</v>
      </c>
      <c r="I70" s="104">
        <v>18</v>
      </c>
      <c r="J70" s="42">
        <v>19</v>
      </c>
      <c r="K70" s="268">
        <v>20</v>
      </c>
      <c r="L70" s="258"/>
    </row>
    <row r="71" spans="1:12" ht="15">
      <c r="A71" s="43" t="s">
        <v>39</v>
      </c>
      <c r="B71" s="44">
        <v>1900</v>
      </c>
      <c r="C71" s="44">
        <v>1900</v>
      </c>
      <c r="D71" s="44">
        <v>1900</v>
      </c>
      <c r="E71" s="44">
        <v>1900</v>
      </c>
      <c r="F71" s="44">
        <v>1900</v>
      </c>
      <c r="G71" s="44">
        <v>1900</v>
      </c>
      <c r="H71" s="44">
        <v>1900</v>
      </c>
      <c r="I71" s="44">
        <v>1900</v>
      </c>
      <c r="J71" s="44">
        <v>1900</v>
      </c>
      <c r="K71" s="44">
        <v>1900</v>
      </c>
      <c r="L71" s="258"/>
    </row>
    <row r="72" spans="1:12" ht="15">
      <c r="A72" s="98" t="s">
        <v>40</v>
      </c>
      <c r="B72" s="105">
        <v>0</v>
      </c>
      <c r="C72" s="105">
        <v>0</v>
      </c>
      <c r="D72" s="105">
        <v>0</v>
      </c>
      <c r="E72" s="105">
        <v>0</v>
      </c>
      <c r="F72" s="105">
        <v>0</v>
      </c>
      <c r="G72" s="105">
        <v>0</v>
      </c>
      <c r="H72" s="105">
        <v>0</v>
      </c>
      <c r="I72" s="105">
        <v>0</v>
      </c>
      <c r="J72" s="45">
        <v>0</v>
      </c>
      <c r="K72" s="45">
        <v>0</v>
      </c>
      <c r="L72" s="258">
        <v>1</v>
      </c>
    </row>
    <row r="73" spans="1:12" ht="15">
      <c r="A73" s="98" t="s">
        <v>41</v>
      </c>
      <c r="B73" s="105">
        <v>0</v>
      </c>
      <c r="C73" s="105">
        <v>0</v>
      </c>
      <c r="D73" s="105">
        <v>0</v>
      </c>
      <c r="E73" s="105">
        <v>0</v>
      </c>
      <c r="F73" s="105">
        <v>0</v>
      </c>
      <c r="G73" s="105">
        <v>0</v>
      </c>
      <c r="H73" s="105">
        <v>0</v>
      </c>
      <c r="I73" s="105">
        <v>0</v>
      </c>
      <c r="J73" s="45">
        <v>0</v>
      </c>
      <c r="K73" s="45">
        <v>0</v>
      </c>
      <c r="L73" s="258">
        <v>2</v>
      </c>
    </row>
    <row r="74" spans="1:12" ht="15">
      <c r="A74" s="98" t="s">
        <v>42</v>
      </c>
      <c r="B74" s="105">
        <v>0</v>
      </c>
      <c r="C74" s="105">
        <v>0</v>
      </c>
      <c r="D74" s="105">
        <v>0</v>
      </c>
      <c r="E74" s="105">
        <v>0</v>
      </c>
      <c r="F74" s="105">
        <v>0</v>
      </c>
      <c r="G74" s="105">
        <v>0</v>
      </c>
      <c r="H74" s="105">
        <v>0</v>
      </c>
      <c r="I74" s="105">
        <v>0</v>
      </c>
      <c r="J74" s="45">
        <v>0</v>
      </c>
      <c r="K74" s="45">
        <v>0</v>
      </c>
      <c r="L74" s="258">
        <v>3</v>
      </c>
    </row>
    <row r="75" spans="1:12" ht="15">
      <c r="A75" s="98" t="s">
        <v>43</v>
      </c>
      <c r="B75" s="105">
        <v>0</v>
      </c>
      <c r="C75" s="105">
        <v>0</v>
      </c>
      <c r="D75" s="105">
        <v>0</v>
      </c>
      <c r="E75" s="105">
        <v>0</v>
      </c>
      <c r="F75" s="105">
        <v>0</v>
      </c>
      <c r="G75" s="105">
        <v>0</v>
      </c>
      <c r="H75" s="105">
        <v>0</v>
      </c>
      <c r="I75" s="105">
        <v>0</v>
      </c>
      <c r="J75" s="45">
        <v>0</v>
      </c>
      <c r="K75" s="45">
        <v>0</v>
      </c>
      <c r="L75" s="258">
        <v>4</v>
      </c>
    </row>
    <row r="76" spans="1:12" ht="15">
      <c r="A76" s="98" t="s">
        <v>44</v>
      </c>
      <c r="B76" s="105">
        <v>0</v>
      </c>
      <c r="C76" s="105">
        <v>0</v>
      </c>
      <c r="D76" s="105">
        <v>0</v>
      </c>
      <c r="E76" s="105">
        <v>0</v>
      </c>
      <c r="F76" s="105">
        <v>0</v>
      </c>
      <c r="G76" s="105">
        <v>0</v>
      </c>
      <c r="H76" s="105">
        <v>0</v>
      </c>
      <c r="I76" s="105">
        <v>0</v>
      </c>
      <c r="J76" s="45">
        <v>0</v>
      </c>
      <c r="K76" s="45">
        <v>0</v>
      </c>
      <c r="L76" s="258">
        <v>5</v>
      </c>
    </row>
    <row r="77" spans="1:12" ht="15">
      <c r="A77" s="98" t="s">
        <v>45</v>
      </c>
      <c r="B77" s="105">
        <v>0</v>
      </c>
      <c r="C77" s="105">
        <v>0</v>
      </c>
      <c r="D77" s="105">
        <v>0</v>
      </c>
      <c r="E77" s="105">
        <v>0</v>
      </c>
      <c r="F77" s="105">
        <v>0</v>
      </c>
      <c r="G77" s="105">
        <v>0</v>
      </c>
      <c r="H77" s="105">
        <v>0</v>
      </c>
      <c r="I77" s="105">
        <v>0</v>
      </c>
      <c r="J77" s="45">
        <v>0</v>
      </c>
      <c r="K77" s="45">
        <v>0</v>
      </c>
      <c r="L77" s="258">
        <v>6</v>
      </c>
    </row>
    <row r="78" spans="1:12" ht="15">
      <c r="A78" s="98" t="s">
        <v>46</v>
      </c>
      <c r="B78" s="105">
        <v>0</v>
      </c>
      <c r="C78" s="105">
        <v>0</v>
      </c>
      <c r="D78" s="105">
        <v>0</v>
      </c>
      <c r="E78" s="105">
        <v>0</v>
      </c>
      <c r="F78" s="105">
        <v>0</v>
      </c>
      <c r="G78" s="105">
        <v>0</v>
      </c>
      <c r="H78" s="105">
        <v>0</v>
      </c>
      <c r="I78" s="105">
        <v>0</v>
      </c>
      <c r="J78" s="45">
        <v>0</v>
      </c>
      <c r="K78" s="45">
        <v>0</v>
      </c>
      <c r="L78" s="258">
        <v>7</v>
      </c>
    </row>
    <row r="79" spans="1:12" ht="15">
      <c r="A79" s="98" t="s">
        <v>47</v>
      </c>
      <c r="B79" s="105">
        <v>0</v>
      </c>
      <c r="C79" s="105">
        <v>0</v>
      </c>
      <c r="D79" s="105">
        <v>0</v>
      </c>
      <c r="E79" s="105">
        <v>0</v>
      </c>
      <c r="F79" s="105">
        <v>0</v>
      </c>
      <c r="G79" s="105">
        <v>0</v>
      </c>
      <c r="H79" s="105">
        <v>0</v>
      </c>
      <c r="I79" s="105">
        <v>0</v>
      </c>
      <c r="J79" s="45">
        <v>0</v>
      </c>
      <c r="K79" s="45">
        <v>0</v>
      </c>
      <c r="L79" s="258">
        <v>8</v>
      </c>
    </row>
    <row r="80" spans="1:12" ht="15">
      <c r="A80" s="98" t="s">
        <v>48</v>
      </c>
      <c r="B80" s="105">
        <v>0</v>
      </c>
      <c r="C80" s="105">
        <v>0</v>
      </c>
      <c r="D80" s="105">
        <v>0</v>
      </c>
      <c r="E80" s="105">
        <v>0</v>
      </c>
      <c r="F80" s="105">
        <v>0</v>
      </c>
      <c r="G80" s="105">
        <v>0</v>
      </c>
      <c r="H80" s="105">
        <v>0</v>
      </c>
      <c r="I80" s="105">
        <v>0</v>
      </c>
      <c r="J80" s="45">
        <v>0</v>
      </c>
      <c r="K80" s="45">
        <v>0</v>
      </c>
      <c r="L80" s="258">
        <v>9</v>
      </c>
    </row>
    <row r="81" spans="1:12" ht="15">
      <c r="A81" s="98" t="s">
        <v>49</v>
      </c>
      <c r="B81" s="105">
        <v>0</v>
      </c>
      <c r="C81" s="105">
        <v>0</v>
      </c>
      <c r="D81" s="105">
        <v>0</v>
      </c>
      <c r="E81" s="105">
        <v>0</v>
      </c>
      <c r="F81" s="105">
        <v>0</v>
      </c>
      <c r="G81" s="105">
        <v>0</v>
      </c>
      <c r="H81" s="105">
        <v>0</v>
      </c>
      <c r="I81" s="105">
        <v>0</v>
      </c>
      <c r="J81" s="45">
        <v>0</v>
      </c>
      <c r="K81" s="45">
        <v>0</v>
      </c>
      <c r="L81" s="258">
        <v>10</v>
      </c>
    </row>
    <row r="82" spans="1:12" ht="15">
      <c r="A82" s="98" t="s">
        <v>50</v>
      </c>
      <c r="B82" s="105">
        <v>0</v>
      </c>
      <c r="C82" s="105">
        <v>0</v>
      </c>
      <c r="D82" s="105">
        <v>0</v>
      </c>
      <c r="E82" s="105">
        <v>0</v>
      </c>
      <c r="F82" s="105">
        <v>0</v>
      </c>
      <c r="G82" s="105">
        <v>0</v>
      </c>
      <c r="H82" s="105">
        <v>0</v>
      </c>
      <c r="I82" s="105">
        <v>0</v>
      </c>
      <c r="J82" s="45">
        <v>0</v>
      </c>
      <c r="K82" s="45">
        <v>0</v>
      </c>
      <c r="L82" s="258">
        <v>11</v>
      </c>
    </row>
    <row r="83" spans="1:12" ht="15">
      <c r="A83" s="98" t="s">
        <v>51</v>
      </c>
      <c r="B83" s="105">
        <v>0</v>
      </c>
      <c r="C83" s="105">
        <v>0</v>
      </c>
      <c r="D83" s="105">
        <v>0</v>
      </c>
      <c r="E83" s="105">
        <v>0</v>
      </c>
      <c r="F83" s="105">
        <v>0</v>
      </c>
      <c r="G83" s="105">
        <v>0</v>
      </c>
      <c r="H83" s="105">
        <v>0</v>
      </c>
      <c r="I83" s="105">
        <v>0</v>
      </c>
      <c r="J83" s="45">
        <v>0</v>
      </c>
      <c r="K83" s="45">
        <v>0</v>
      </c>
      <c r="L83" s="258">
        <v>12</v>
      </c>
    </row>
  </sheetData>
  <sheetProtection password="CF2F" sheet="1" objects="1" scenarios="1" formatColumns="0" formatRows="0"/>
  <mergeCells count="52">
    <mergeCell ref="G33:H33"/>
    <mergeCell ref="A39:F39"/>
    <mergeCell ref="A40:K40"/>
    <mergeCell ref="A54:K54"/>
    <mergeCell ref="A55:K55"/>
    <mergeCell ref="E34:F34"/>
    <mergeCell ref="G34:H34"/>
    <mergeCell ref="E37:F37"/>
    <mergeCell ref="G37:H37"/>
    <mergeCell ref="E38:F38"/>
    <mergeCell ref="G38:H38"/>
    <mergeCell ref="E35:F35"/>
    <mergeCell ref="G35:H35"/>
    <mergeCell ref="G36:H36"/>
    <mergeCell ref="C37:D37"/>
    <mergeCell ref="C38:D38"/>
    <mergeCell ref="J13:K13"/>
    <mergeCell ref="E12:F12"/>
    <mergeCell ref="G12:H12"/>
    <mergeCell ref="E13:F13"/>
    <mergeCell ref="E32:F32"/>
    <mergeCell ref="G32:H32"/>
    <mergeCell ref="J12:K12"/>
    <mergeCell ref="A11:K11"/>
    <mergeCell ref="A1:K2"/>
    <mergeCell ref="A3:K3"/>
    <mergeCell ref="A4:K4"/>
    <mergeCell ref="A5:K5"/>
    <mergeCell ref="A6:K6"/>
    <mergeCell ref="A7:B7"/>
    <mergeCell ref="C7:D7"/>
    <mergeCell ref="A8:B8"/>
    <mergeCell ref="C8:G8"/>
    <mergeCell ref="A9:B9"/>
    <mergeCell ref="C9:G9"/>
    <mergeCell ref="C10:D10"/>
    <mergeCell ref="C12:D12"/>
    <mergeCell ref="C13:D13"/>
    <mergeCell ref="C30:D30"/>
    <mergeCell ref="C31:D31"/>
    <mergeCell ref="G13:H13"/>
    <mergeCell ref="G31:H31"/>
    <mergeCell ref="E30:F30"/>
    <mergeCell ref="G30:H30"/>
    <mergeCell ref="C35:D35"/>
    <mergeCell ref="C36:D36"/>
    <mergeCell ref="E31:F31"/>
    <mergeCell ref="C33:D33"/>
    <mergeCell ref="C34:D34"/>
    <mergeCell ref="E36:F36"/>
    <mergeCell ref="C32:D32"/>
    <mergeCell ref="E33:F33"/>
  </mergeCells>
  <pageMargins left="0.25" right="0.25" top="0.75" bottom="0.75" header="0.3" footer="0.3"/>
  <pageSetup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opLeftCell="A4" zoomScale="85" zoomScaleNormal="85" workbookViewId="0">
      <selection sqref="A1:L3"/>
    </sheetView>
  </sheetViews>
  <sheetFormatPr defaultColWidth="0" defaultRowHeight="12.75" customHeight="1" zeroHeight="1"/>
  <cols>
    <col min="1" max="1" width="15.83203125" style="26" customWidth="1"/>
    <col min="2" max="3" width="9.33203125" style="26" customWidth="1"/>
    <col min="4" max="4" width="11.6640625" style="26" customWidth="1"/>
    <col min="5" max="12" width="9.33203125" style="26" customWidth="1"/>
    <col min="13" max="13" width="0.1640625" style="26" customWidth="1"/>
    <col min="14" max="16384" width="18.6640625" style="26" hidden="1"/>
  </cols>
  <sheetData>
    <row r="1" spans="1:12" ht="15">
      <c r="A1" s="658" t="str">
        <f>'Front Page'!A4</f>
        <v>FINAL OFFER</v>
      </c>
      <c r="B1" s="659"/>
      <c r="C1" s="659"/>
      <c r="D1" s="659"/>
      <c r="E1" s="659"/>
      <c r="F1" s="659"/>
      <c r="G1" s="659"/>
      <c r="H1" s="659"/>
      <c r="I1" s="659"/>
      <c r="J1" s="659"/>
      <c r="K1" s="659"/>
      <c r="L1" s="660"/>
    </row>
    <row r="2" spans="1:12" ht="15">
      <c r="A2" s="627"/>
      <c r="B2" s="628"/>
      <c r="C2" s="628"/>
      <c r="D2" s="628"/>
      <c r="E2" s="628"/>
      <c r="F2" s="628"/>
      <c r="G2" s="628"/>
      <c r="H2" s="628"/>
      <c r="I2" s="628"/>
      <c r="J2" s="550"/>
      <c r="K2" s="550"/>
      <c r="L2" s="629"/>
    </row>
    <row r="3" spans="1:12" ht="15">
      <c r="A3" s="549"/>
      <c r="B3" s="550"/>
      <c r="C3" s="550"/>
      <c r="D3" s="550"/>
      <c r="E3" s="550"/>
      <c r="F3" s="550"/>
      <c r="G3" s="550"/>
      <c r="H3" s="550"/>
      <c r="I3" s="550"/>
      <c r="J3" s="550"/>
      <c r="K3" s="550"/>
      <c r="L3" s="629"/>
    </row>
    <row r="4" spans="1:12" ht="15">
      <c r="A4" s="554" t="s">
        <v>52</v>
      </c>
      <c r="B4" s="555"/>
      <c r="C4" s="555"/>
      <c r="D4" s="555"/>
      <c r="E4" s="555"/>
      <c r="F4" s="555"/>
      <c r="G4" s="555"/>
      <c r="H4" s="555"/>
      <c r="I4" s="555"/>
      <c r="J4" s="557"/>
      <c r="K4" s="557"/>
      <c r="L4" s="630"/>
    </row>
    <row r="5" spans="1:12" ht="15">
      <c r="A5" s="556" t="s">
        <v>53</v>
      </c>
      <c r="B5" s="557"/>
      <c r="C5" s="555"/>
      <c r="D5" s="555"/>
      <c r="E5" s="555"/>
      <c r="F5" s="555"/>
      <c r="G5" s="557"/>
      <c r="H5" s="555"/>
      <c r="I5" s="555"/>
      <c r="J5" s="557"/>
      <c r="K5" s="557"/>
      <c r="L5" s="630"/>
    </row>
    <row r="6" spans="1:12" s="46" customFormat="1" ht="15">
      <c r="A6" s="558" t="s">
        <v>0</v>
      </c>
      <c r="B6" s="631"/>
      <c r="C6" s="632"/>
      <c r="D6" s="632"/>
      <c r="E6" s="632"/>
      <c r="F6" s="632"/>
      <c r="G6" s="631"/>
      <c r="H6" s="632"/>
      <c r="I6" s="632"/>
      <c r="J6" s="631"/>
      <c r="K6" s="631"/>
      <c r="L6" s="633"/>
    </row>
    <row r="7" spans="1:12" ht="15">
      <c r="A7" s="634" t="s">
        <v>160</v>
      </c>
      <c r="B7" s="559"/>
      <c r="C7" s="559"/>
      <c r="D7" s="559"/>
      <c r="E7" s="559"/>
      <c r="F7" s="559"/>
      <c r="G7" s="559"/>
      <c r="H7" s="559"/>
      <c r="I7" s="559"/>
      <c r="J7" s="559"/>
      <c r="K7" s="559"/>
      <c r="L7" s="635"/>
    </row>
    <row r="8" spans="1:12" ht="15">
      <c r="A8" s="551" t="s">
        <v>21</v>
      </c>
      <c r="B8" s="552"/>
      <c r="C8" s="656" t="str">
        <f>IF('Front Page'!F32="","",'Front Page'!F32)</f>
        <v/>
      </c>
      <c r="D8" s="657"/>
      <c r="E8" s="74"/>
      <c r="F8" s="74"/>
      <c r="G8" s="74"/>
      <c r="H8" s="74"/>
      <c r="I8" s="74"/>
      <c r="J8" s="25"/>
      <c r="K8" s="25"/>
      <c r="L8" s="27"/>
    </row>
    <row r="9" spans="1:12" ht="15">
      <c r="A9" s="535" t="s">
        <v>59</v>
      </c>
      <c r="B9" s="536"/>
      <c r="C9" s="537" t="str">
        <f>IF('Front Page'!D30="","",'Front Page'!D30)</f>
        <v/>
      </c>
      <c r="D9" s="538"/>
      <c r="E9" s="538"/>
      <c r="F9" s="538"/>
      <c r="G9" s="538"/>
      <c r="H9" s="538"/>
      <c r="I9" s="539"/>
      <c r="J9" s="28"/>
      <c r="K9" s="39"/>
      <c r="L9" s="27"/>
    </row>
    <row r="10" spans="1:12" ht="15">
      <c r="A10" s="87"/>
      <c r="B10" s="88"/>
      <c r="C10" s="73"/>
      <c r="D10" s="29"/>
      <c r="E10" s="29"/>
      <c r="F10" s="73"/>
      <c r="G10" s="73"/>
      <c r="H10" s="73"/>
      <c r="I10" s="73"/>
      <c r="J10" s="25"/>
      <c r="K10" s="25"/>
      <c r="L10" s="27"/>
    </row>
    <row r="11" spans="1:12" ht="15">
      <c r="A11" s="621" t="s">
        <v>54</v>
      </c>
      <c r="B11" s="622"/>
      <c r="C11" s="622"/>
      <c r="D11" s="622"/>
      <c r="E11" s="622"/>
      <c r="F11" s="622"/>
      <c r="G11" s="622"/>
      <c r="H11" s="622"/>
      <c r="I11" s="622"/>
      <c r="J11" s="622"/>
      <c r="K11" s="622"/>
      <c r="L11" s="623"/>
    </row>
    <row r="12" spans="1:12" ht="15">
      <c r="A12" s="661" t="s">
        <v>55</v>
      </c>
      <c r="B12" s="662"/>
      <c r="C12" s="662"/>
      <c r="D12" s="662"/>
      <c r="E12" s="662"/>
      <c r="F12" s="663"/>
      <c r="G12" s="663"/>
      <c r="H12" s="663"/>
      <c r="I12" s="663"/>
      <c r="J12" s="662"/>
      <c r="K12" s="662"/>
      <c r="L12" s="664"/>
    </row>
    <row r="13" spans="1:12" ht="15">
      <c r="A13" s="665" t="s">
        <v>33</v>
      </c>
      <c r="B13" s="666"/>
      <c r="C13" s="669" t="s">
        <v>34</v>
      </c>
      <c r="D13" s="666"/>
      <c r="E13" s="669" t="s">
        <v>56</v>
      </c>
      <c r="F13" s="671"/>
      <c r="G13" s="74"/>
      <c r="H13" s="74"/>
      <c r="I13" s="74"/>
      <c r="J13" s="25"/>
      <c r="K13" s="25"/>
      <c r="L13" s="38"/>
    </row>
    <row r="14" spans="1:12" ht="15">
      <c r="A14" s="667"/>
      <c r="B14" s="668"/>
      <c r="C14" s="670"/>
      <c r="D14" s="668"/>
      <c r="E14" s="670"/>
      <c r="F14" s="672"/>
      <c r="G14" s="74"/>
      <c r="H14" s="74"/>
      <c r="I14" s="74"/>
      <c r="J14" s="25"/>
      <c r="K14" s="25"/>
      <c r="L14" s="38"/>
    </row>
    <row r="15" spans="1:12" ht="15">
      <c r="A15" s="617" t="str">
        <f>IF(OFFER!C16="","",OFFER!C16)</f>
        <v/>
      </c>
      <c r="B15" s="618"/>
      <c r="C15" s="653" t="str">
        <f>IF(A15="","",IF(A16="",OFFER!$C$18,DATE(YEAR(A15),12,31)))</f>
        <v/>
      </c>
      <c r="D15" s="654"/>
      <c r="E15" s="655"/>
      <c r="F15" s="655"/>
      <c r="G15" s="74"/>
      <c r="H15" s="75"/>
      <c r="I15" s="74"/>
      <c r="J15" s="25"/>
      <c r="K15" s="25"/>
      <c r="L15" s="38"/>
    </row>
    <row r="16" spans="1:12" ht="15">
      <c r="A16" s="617" t="str">
        <f>IFERROR(DATE(OFFER!H25,1,1),"")</f>
        <v/>
      </c>
      <c r="B16" s="618"/>
      <c r="C16" s="653" t="str">
        <f>IF(A16="","",IF(A17="",OFFER!$C$18,DATE(YEAR(A16),12,31)))</f>
        <v/>
      </c>
      <c r="D16" s="654"/>
      <c r="E16" s="655"/>
      <c r="F16" s="655"/>
      <c r="G16" s="74"/>
      <c r="H16" s="74"/>
      <c r="I16" s="74"/>
      <c r="J16" s="25"/>
      <c r="K16" s="25"/>
      <c r="L16" s="38"/>
    </row>
    <row r="17" spans="1:12" ht="15">
      <c r="A17" s="617" t="str">
        <f>IFERROR(DATE(OFFER!H26,1,1),"")</f>
        <v/>
      </c>
      <c r="B17" s="618"/>
      <c r="C17" s="653" t="str">
        <f>IF(A17="","",IF(A18="",OFFER!$C$18,DATE(YEAR(A17),12,31)))</f>
        <v/>
      </c>
      <c r="D17" s="654"/>
      <c r="E17" s="655"/>
      <c r="F17" s="655"/>
      <c r="G17" s="74"/>
      <c r="H17" s="74"/>
      <c r="I17" s="74"/>
      <c r="J17" s="25"/>
      <c r="K17" s="25"/>
      <c r="L17" s="38"/>
    </row>
    <row r="18" spans="1:12" ht="15">
      <c r="A18" s="617" t="str">
        <f>IFERROR(DATE(OFFER!H27,1,1),"")</f>
        <v/>
      </c>
      <c r="B18" s="618"/>
      <c r="C18" s="653" t="str">
        <f>IF(A18="","",IF(A19="",OFFER!$C$18,DATE(YEAR(A18),12,31)))</f>
        <v/>
      </c>
      <c r="D18" s="654"/>
      <c r="E18" s="655"/>
      <c r="F18" s="655"/>
      <c r="G18" s="74"/>
      <c r="H18" s="74"/>
      <c r="I18" s="74"/>
      <c r="J18" s="25"/>
      <c r="K18" s="25"/>
      <c r="L18" s="27"/>
    </row>
    <row r="19" spans="1:12" ht="15">
      <c r="A19" s="617" t="str">
        <f>IFERROR(DATE(OFFER!H28,1,1),"")</f>
        <v/>
      </c>
      <c r="B19" s="618"/>
      <c r="C19" s="653" t="str">
        <f>IF(A19="","",IF(A20="",OFFER!$C$18,DATE(YEAR(A19),12,31)))</f>
        <v/>
      </c>
      <c r="D19" s="654"/>
      <c r="E19" s="655"/>
      <c r="F19" s="655"/>
      <c r="G19" s="74"/>
      <c r="H19" s="74"/>
      <c r="I19" s="25"/>
      <c r="J19" s="25"/>
      <c r="K19" s="25"/>
      <c r="L19" s="27"/>
    </row>
    <row r="20" spans="1:12" ht="15">
      <c r="A20" s="617" t="str">
        <f>IFERROR(DATE(OFFER!H29,1,1),"")</f>
        <v/>
      </c>
      <c r="B20" s="618"/>
      <c r="C20" s="653" t="str">
        <f>IF(A20="","",IF(A21="",OFFER!$C$18,DATE(YEAR(A20),12,31)))</f>
        <v/>
      </c>
      <c r="D20" s="654"/>
      <c r="E20" s="655"/>
      <c r="F20" s="655"/>
      <c r="G20" s="74"/>
      <c r="H20" s="74"/>
      <c r="I20" s="74"/>
      <c r="J20" s="25"/>
      <c r="K20" s="25"/>
      <c r="L20" s="27"/>
    </row>
    <row r="21" spans="1:12" ht="15">
      <c r="A21" s="617" t="str">
        <f>IFERROR(DATE(OFFER!H30,1,1),"")</f>
        <v/>
      </c>
      <c r="B21" s="618"/>
      <c r="C21" s="653" t="str">
        <f>IF(A21="","",IF(A22="",OFFER!$C$18,DATE(YEAR(A21),12,31)))</f>
        <v/>
      </c>
      <c r="D21" s="654"/>
      <c r="E21" s="655"/>
      <c r="F21" s="655"/>
      <c r="G21" s="74"/>
      <c r="H21" s="74"/>
      <c r="I21" s="74"/>
      <c r="J21" s="25"/>
      <c r="K21" s="25"/>
      <c r="L21" s="27"/>
    </row>
    <row r="22" spans="1:12" ht="15">
      <c r="A22" s="617" t="str">
        <f>IFERROR(DATE(OFFER!H31,1,1),"")</f>
        <v/>
      </c>
      <c r="B22" s="618"/>
      <c r="C22" s="653" t="str">
        <f>IF(A22="","",IF(A23="",OFFER!$C$18,DATE(YEAR(A22),12,31)))</f>
        <v/>
      </c>
      <c r="D22" s="654"/>
      <c r="E22" s="655"/>
      <c r="F22" s="655"/>
      <c r="G22" s="74"/>
      <c r="H22" s="74"/>
      <c r="I22" s="74"/>
      <c r="J22" s="25"/>
      <c r="K22" s="25"/>
      <c r="L22" s="27"/>
    </row>
    <row r="23" spans="1:12" ht="15">
      <c r="A23" s="617" t="str">
        <f>IFERROR(DATE(OFFER!H32,1,1),"")</f>
        <v/>
      </c>
      <c r="B23" s="618"/>
      <c r="C23" s="653" t="str">
        <f>IF(A23="","",IF(A24="",OFFER!$C$18,DATE(YEAR(A23),12,31)))</f>
        <v/>
      </c>
      <c r="D23" s="654"/>
      <c r="E23" s="655"/>
      <c r="F23" s="655"/>
      <c r="G23" s="74"/>
      <c r="H23" s="74"/>
      <c r="I23" s="74"/>
      <c r="J23" s="25"/>
      <c r="K23" s="25"/>
      <c r="L23" s="27"/>
    </row>
    <row r="24" spans="1:12" ht="15">
      <c r="A24" s="617" t="str">
        <f>IFERROR(DATE(OFFER!H33,1,1),"")</f>
        <v/>
      </c>
      <c r="B24" s="618"/>
      <c r="C24" s="653" t="str">
        <f>IF(A24="","",IF(A25="",OFFER!$C$18,DATE(YEAR(A24),12,31)))</f>
        <v/>
      </c>
      <c r="D24" s="654"/>
      <c r="E24" s="655"/>
      <c r="F24" s="655"/>
      <c r="G24" s="74"/>
      <c r="H24" s="74"/>
      <c r="I24" s="74"/>
      <c r="J24" s="25"/>
      <c r="K24" s="25"/>
      <c r="L24" s="27"/>
    </row>
    <row r="25" spans="1:12" ht="15">
      <c r="A25" s="617" t="str">
        <f>IFERROR(DATE(OFFER!H34,1,1),"")</f>
        <v/>
      </c>
      <c r="B25" s="618"/>
      <c r="C25" s="653" t="str">
        <f>IF(A25="","",IF(A26="",OFFER!$C$18,DATE(YEAR(A25),12,31)))</f>
        <v/>
      </c>
      <c r="D25" s="654"/>
      <c r="E25" s="655"/>
      <c r="F25" s="655"/>
      <c r="G25" s="74"/>
      <c r="H25" s="74"/>
      <c r="I25" s="74"/>
      <c r="J25" s="25"/>
      <c r="K25" s="25"/>
      <c r="L25" s="27"/>
    </row>
    <row r="26" spans="1:12" ht="15">
      <c r="A26" s="617" t="str">
        <f>IFERROR(DATE(OFFER!H35,1,1),"")</f>
        <v/>
      </c>
      <c r="B26" s="618"/>
      <c r="C26" s="653" t="str">
        <f>IF(A26="","",IF(A27="",OFFER!$C$18,DATE(YEAR(A26),12,31)))</f>
        <v/>
      </c>
      <c r="D26" s="654"/>
      <c r="E26" s="655"/>
      <c r="F26" s="655"/>
      <c r="G26" s="25"/>
      <c r="H26" s="25"/>
      <c r="I26" s="25"/>
      <c r="J26" s="25"/>
      <c r="K26" s="25"/>
      <c r="L26" s="27"/>
    </row>
    <row r="27" spans="1:12" ht="15">
      <c r="A27" s="617" t="str">
        <f>IFERROR(DATE(OFFER!H36,1,1),"")</f>
        <v/>
      </c>
      <c r="B27" s="618"/>
      <c r="C27" s="653" t="str">
        <f>IF(A27="","",IF(A28="",OFFER!$C$18,DATE(YEAR(A27),12,31)))</f>
        <v/>
      </c>
      <c r="D27" s="654"/>
      <c r="E27" s="655"/>
      <c r="F27" s="655"/>
      <c r="G27" s="74"/>
      <c r="H27" s="74"/>
      <c r="I27" s="74"/>
      <c r="J27" s="25"/>
      <c r="K27" s="25"/>
      <c r="L27" s="27"/>
    </row>
    <row r="28" spans="1:12" ht="15">
      <c r="A28" s="617" t="str">
        <f>IFERROR(DATE(OFFER!H37,1,1),"")</f>
        <v/>
      </c>
      <c r="B28" s="618"/>
      <c r="C28" s="653" t="str">
        <f>IF(A28="","",IF(A29="",OFFER!$C$18,DATE(YEAR(A28),12,31)))</f>
        <v/>
      </c>
      <c r="D28" s="654"/>
      <c r="E28" s="655"/>
      <c r="F28" s="655"/>
      <c r="G28" s="74"/>
      <c r="H28" s="74"/>
      <c r="I28" s="74"/>
      <c r="J28" s="25"/>
      <c r="K28" s="25"/>
      <c r="L28" s="27"/>
    </row>
    <row r="29" spans="1:12" ht="15">
      <c r="A29" s="617" t="str">
        <f>IFERROR(DATE(OFFER!H38,1,1),"")</f>
        <v/>
      </c>
      <c r="B29" s="618"/>
      <c r="C29" s="653" t="str">
        <f>IF(A29="","",IF(A30="",OFFER!$C$18,DATE(YEAR(A29),12,31)))</f>
        <v/>
      </c>
      <c r="D29" s="654"/>
      <c r="E29" s="655"/>
      <c r="F29" s="655"/>
      <c r="G29" s="74"/>
      <c r="H29" s="74"/>
      <c r="I29" s="74"/>
      <c r="J29" s="25"/>
      <c r="K29" s="25"/>
      <c r="L29" s="27"/>
    </row>
    <row r="30" spans="1:12" ht="15">
      <c r="A30" s="617" t="str">
        <f>IFERROR(DATE(OFFER!H39,1,1),"")</f>
        <v/>
      </c>
      <c r="B30" s="618"/>
      <c r="C30" s="653" t="str">
        <f>IF(A30="","",IF(A31="",OFFER!$C$18,DATE(YEAR(A30),12,31)))</f>
        <v/>
      </c>
      <c r="D30" s="654"/>
      <c r="E30" s="655"/>
      <c r="F30" s="655"/>
      <c r="G30" s="74"/>
      <c r="H30" s="74"/>
      <c r="I30" s="74"/>
      <c r="J30" s="25"/>
      <c r="K30" s="25"/>
      <c r="L30" s="27"/>
    </row>
    <row r="31" spans="1:12" ht="15">
      <c r="A31" s="617" t="str">
        <f>IFERROR(DATE(OFFER!H40,1,1),"")</f>
        <v/>
      </c>
      <c r="B31" s="618"/>
      <c r="C31" s="653" t="str">
        <f>IF(A31="","",IF(A32="",OFFER!$C$18,DATE(YEAR(A31),12,31)))</f>
        <v/>
      </c>
      <c r="D31" s="654"/>
      <c r="E31" s="655"/>
      <c r="F31" s="655"/>
      <c r="G31" s="25"/>
      <c r="H31" s="25"/>
      <c r="I31" s="25"/>
      <c r="J31" s="25"/>
      <c r="K31" s="25"/>
      <c r="L31" s="27"/>
    </row>
    <row r="32" spans="1:12" ht="15">
      <c r="A32" s="617" t="str">
        <f>IFERROR(DATE(OFFER!H41,1,1),"")</f>
        <v/>
      </c>
      <c r="B32" s="618"/>
      <c r="C32" s="653" t="str">
        <f>IF(A32="","",IF(A33="",OFFER!$C$18,DATE(YEAR(A32),12,31)))</f>
        <v/>
      </c>
      <c r="D32" s="654"/>
      <c r="E32" s="655"/>
      <c r="F32" s="655"/>
      <c r="G32" s="74"/>
      <c r="H32" s="74"/>
      <c r="I32" s="74"/>
      <c r="J32" s="25"/>
      <c r="K32" s="25"/>
      <c r="L32" s="27"/>
    </row>
    <row r="33" spans="1:12" ht="15">
      <c r="A33" s="617" t="str">
        <f>IFERROR(DATE(OFFER!H42,1,1),"")</f>
        <v/>
      </c>
      <c r="B33" s="618"/>
      <c r="C33" s="653" t="str">
        <f>IF(A33="","",IF(A34="",OFFER!$C$18,DATE(YEAR(A33),12,31)))</f>
        <v/>
      </c>
      <c r="D33" s="654"/>
      <c r="E33" s="655"/>
      <c r="F33" s="655"/>
      <c r="G33" s="74"/>
      <c r="H33" s="74"/>
      <c r="I33" s="74"/>
      <c r="J33" s="25"/>
      <c r="K33" s="25"/>
      <c r="L33" s="27"/>
    </row>
    <row r="34" spans="1:12" ht="15">
      <c r="A34" s="617" t="str">
        <f>IFERROR(DATE(OFFER!H43,1,1),"")</f>
        <v/>
      </c>
      <c r="B34" s="618"/>
      <c r="C34" s="653" t="str">
        <f>IF(A34="","",IF(A35="",OFFER!$C$18,DATE(YEAR(A34),12,31)))</f>
        <v/>
      </c>
      <c r="D34" s="654"/>
      <c r="E34" s="655"/>
      <c r="F34" s="655"/>
      <c r="G34" s="74"/>
      <c r="H34" s="74"/>
      <c r="I34" s="74"/>
      <c r="J34" s="25"/>
      <c r="K34" s="25"/>
      <c r="L34" s="27"/>
    </row>
    <row r="35" spans="1:12" ht="15">
      <c r="A35" s="617" t="str">
        <f>IFERROR(DATE(OFFER!H44,1,1),"")</f>
        <v/>
      </c>
      <c r="B35" s="618"/>
      <c r="C35" s="653" t="str">
        <f>IF(A35="","",IF(A36="",OFFER!$C$18,DATE(YEAR(A35),12,31)))</f>
        <v/>
      </c>
      <c r="D35" s="654"/>
      <c r="E35" s="655"/>
      <c r="F35" s="655"/>
      <c r="G35" s="74"/>
      <c r="H35" s="74"/>
      <c r="I35" s="74"/>
      <c r="J35" s="25"/>
      <c r="K35" s="25"/>
      <c r="L35" s="27"/>
    </row>
    <row r="36" spans="1:12" ht="15">
      <c r="A36" s="617" t="str">
        <f>IFERROR(DATE(OFFER!H45,1,1),"")</f>
        <v/>
      </c>
      <c r="B36" s="618"/>
      <c r="C36" s="653" t="str">
        <f>IF(A36="","",IF(A37="",OFFER!$C$18,DATE(YEAR(A36),12,31)))</f>
        <v/>
      </c>
      <c r="D36" s="654"/>
      <c r="E36" s="655"/>
      <c r="F36" s="655"/>
      <c r="G36" s="74"/>
      <c r="H36" s="74"/>
      <c r="I36" s="74"/>
      <c r="J36" s="25"/>
      <c r="K36" s="25"/>
      <c r="L36" s="27"/>
    </row>
    <row r="37" spans="1:12" ht="15">
      <c r="A37" s="617" t="str">
        <f>IFERROR(DATE(OFFER!H46,1,1),"")</f>
        <v/>
      </c>
      <c r="B37" s="618"/>
      <c r="C37" s="653" t="str">
        <f>IF(A37="","",IF(A38="",OFFER!$C$18,DATE(YEAR(A37),12,31)))</f>
        <v/>
      </c>
      <c r="D37" s="654"/>
      <c r="E37" s="655"/>
      <c r="F37" s="655"/>
      <c r="G37" s="74"/>
      <c r="H37" s="74"/>
      <c r="I37" s="74"/>
      <c r="J37" s="25"/>
      <c r="K37" s="25"/>
      <c r="L37" s="27"/>
    </row>
    <row r="38" spans="1:12" ht="15">
      <c r="A38" s="617" t="str">
        <f>IFERROR(DATE(OFFER!H47,1,1),"")</f>
        <v/>
      </c>
      <c r="B38" s="618"/>
      <c r="C38" s="653" t="str">
        <f>IF(A38="","",IF(A39="",OFFER!$C$18,DATE(YEAR(A38),12,31)))</f>
        <v/>
      </c>
      <c r="D38" s="654"/>
      <c r="E38" s="655"/>
      <c r="F38" s="655"/>
      <c r="G38" s="74"/>
      <c r="H38" s="74"/>
      <c r="I38" s="74"/>
      <c r="J38" s="25"/>
      <c r="K38" s="25"/>
      <c r="L38" s="27"/>
    </row>
    <row r="39" spans="1:12" ht="15">
      <c r="A39" s="617" t="str">
        <f>IFERROR(DATE(OFFER!H48,1,1),"")</f>
        <v/>
      </c>
      <c r="B39" s="618"/>
      <c r="C39" s="653" t="str">
        <f>IF(A39="","",IF(A40="",OFFER!$C$18,DATE(YEAR(A39),12,31)))</f>
        <v/>
      </c>
      <c r="D39" s="654"/>
      <c r="E39" s="655"/>
      <c r="F39" s="655"/>
      <c r="G39" s="74"/>
      <c r="H39" s="74"/>
      <c r="I39" s="74"/>
      <c r="J39" s="25"/>
      <c r="K39" s="25"/>
      <c r="L39" s="27"/>
    </row>
    <row r="40" spans="1:12" ht="15">
      <c r="A40" s="617" t="str">
        <f>IFERROR(DATE(OFFER!H49,1,1),"")</f>
        <v/>
      </c>
      <c r="B40" s="618"/>
      <c r="C40" s="653" t="str">
        <f>IF(A40="","",IF(A41="",OFFER!$C$18,DATE(YEAR(A40),12,31)))</f>
        <v/>
      </c>
      <c r="D40" s="654"/>
      <c r="E40" s="655"/>
      <c r="F40" s="655"/>
      <c r="G40" s="74"/>
      <c r="H40" s="74"/>
      <c r="I40" s="74"/>
      <c r="J40" s="25"/>
      <c r="K40" s="25"/>
      <c r="L40" s="27"/>
    </row>
    <row r="41" spans="1:12" ht="15">
      <c r="A41" s="617" t="str">
        <f>IFERROR(DATE(OFFER!H50,1,1),"")</f>
        <v/>
      </c>
      <c r="B41" s="618"/>
      <c r="C41" s="653" t="str">
        <f>IF(A41="","",IF(A42="",OFFER!$C$18,DATE(YEAR(A41),12,31)))</f>
        <v/>
      </c>
      <c r="D41" s="654"/>
      <c r="E41" s="655"/>
      <c r="F41" s="655"/>
      <c r="G41" s="127"/>
      <c r="H41" s="127"/>
      <c r="I41" s="127"/>
      <c r="J41" s="25"/>
      <c r="K41" s="25"/>
      <c r="L41" s="27"/>
    </row>
    <row r="42" spans="1:12" ht="15">
      <c r="A42" s="617" t="str">
        <f>IFERROR(DATE(OFFER!H51,1,1),"")</f>
        <v/>
      </c>
      <c r="B42" s="618"/>
      <c r="C42" s="653" t="str">
        <f>IF(A42="","",IF(A43="",OFFER!$C$18,DATE(YEAR(A42),12,31)))</f>
        <v/>
      </c>
      <c r="D42" s="654"/>
      <c r="E42" s="655"/>
      <c r="F42" s="655"/>
      <c r="G42" s="127"/>
      <c r="H42" s="127"/>
      <c r="I42" s="127"/>
      <c r="J42" s="25"/>
      <c r="K42" s="25"/>
      <c r="L42" s="27"/>
    </row>
    <row r="43" spans="1:12" ht="15">
      <c r="A43" s="617" t="str">
        <f>IFERROR(DATE(OFFER!H52,1,1),"")</f>
        <v/>
      </c>
      <c r="B43" s="618"/>
      <c r="C43" s="653" t="str">
        <f>IF(A43="","",IF(A44="",OFFER!$C$18,DATE(YEAR(A43),12,31)))</f>
        <v/>
      </c>
      <c r="D43" s="654"/>
      <c r="E43" s="655"/>
      <c r="F43" s="655"/>
      <c r="G43" s="127"/>
      <c r="H43" s="127"/>
      <c r="I43" s="127"/>
      <c r="J43" s="25"/>
      <c r="K43" s="25"/>
      <c r="L43" s="27"/>
    </row>
    <row r="44" spans="1:12" ht="15">
      <c r="A44" s="617" t="str">
        <f>IFERROR(DATE(OFFER!H53,1,1),"")</f>
        <v/>
      </c>
      <c r="B44" s="618"/>
      <c r="C44" s="653" t="str">
        <f>IF(A44="","",IF(A45="",OFFER!$C$18,DATE(YEAR(A44),12,31)))</f>
        <v/>
      </c>
      <c r="D44" s="654"/>
      <c r="E44" s="655"/>
      <c r="F44" s="655"/>
      <c r="G44" s="127"/>
      <c r="H44" s="127"/>
      <c r="I44" s="127"/>
      <c r="J44" s="25"/>
      <c r="K44" s="25"/>
      <c r="L44" s="27"/>
    </row>
    <row r="45" spans="1:12" ht="15">
      <c r="A45" s="617" t="str">
        <f>IFERROR(DATE(OFFER!H54,1,1),"")</f>
        <v/>
      </c>
      <c r="B45" s="618"/>
      <c r="C45" s="653" t="str">
        <f>IF(A45="","",IF(A46="",OFFER!$C$18,DATE(YEAR(A45),12,31)))</f>
        <v/>
      </c>
      <c r="D45" s="654"/>
      <c r="E45" s="655"/>
      <c r="F45" s="655"/>
      <c r="G45" s="127"/>
      <c r="H45" s="127"/>
      <c r="I45" s="127"/>
      <c r="J45" s="25"/>
      <c r="K45" s="25"/>
      <c r="L45" s="27"/>
    </row>
    <row r="46" spans="1:12" ht="15">
      <c r="A46" s="617" t="str">
        <f>IFERROR(DATE(OFFER!H55,1,1),"")</f>
        <v/>
      </c>
      <c r="B46" s="618"/>
      <c r="C46" s="653" t="str">
        <f>IF(A46="","",IF(A47="",OFFER!$C$18,DATE(YEAR(A46),12,31)))</f>
        <v/>
      </c>
      <c r="D46" s="654"/>
      <c r="E46" s="655"/>
      <c r="F46" s="655"/>
      <c r="G46" s="127"/>
      <c r="H46" s="127"/>
      <c r="I46" s="127"/>
      <c r="J46" s="25"/>
      <c r="K46" s="25"/>
      <c r="L46" s="27"/>
    </row>
    <row r="47" spans="1:12" ht="15">
      <c r="A47" s="617" t="str">
        <f>IFERROR(DATE(OFFER!H56,1,1),"")</f>
        <v/>
      </c>
      <c r="B47" s="618"/>
      <c r="C47" s="653" t="str">
        <f>IF(A47="","",IF(A48="",OFFER!$C$18,DATE(YEAR(A47),12,31)))</f>
        <v/>
      </c>
      <c r="D47" s="654"/>
      <c r="E47" s="655"/>
      <c r="F47" s="655"/>
      <c r="G47" s="127"/>
      <c r="H47" s="127"/>
      <c r="I47" s="127"/>
      <c r="J47" s="25"/>
      <c r="K47" s="25"/>
      <c r="L47" s="27"/>
    </row>
    <row r="48" spans="1:12" ht="15">
      <c r="A48" s="617" t="str">
        <f>IFERROR(DATE(OFFER!H57,1,1),"")</f>
        <v/>
      </c>
      <c r="B48" s="618"/>
      <c r="C48" s="653" t="str">
        <f>IF(A48="","",IF(A49="",OFFER!$C$18,DATE(YEAR(A48),12,31)))</f>
        <v/>
      </c>
      <c r="D48" s="654"/>
      <c r="E48" s="655"/>
      <c r="F48" s="655"/>
      <c r="G48" s="127"/>
      <c r="H48" s="127"/>
      <c r="I48" s="127"/>
      <c r="J48" s="25"/>
      <c r="K48" s="25"/>
      <c r="L48" s="27"/>
    </row>
    <row r="49" spans="1:12" ht="15">
      <c r="A49" s="617" t="str">
        <f>IFERROR(DATE(OFFER!H58,1,1),"")</f>
        <v/>
      </c>
      <c r="B49" s="618"/>
      <c r="C49" s="653" t="str">
        <f>IF(A49="","",IF(A50="",OFFER!$C$18,DATE(YEAR(A49),12,31)))</f>
        <v/>
      </c>
      <c r="D49" s="654"/>
      <c r="E49" s="655"/>
      <c r="F49" s="655"/>
      <c r="G49" s="127"/>
      <c r="H49" s="127"/>
      <c r="I49" s="127"/>
      <c r="J49" s="25"/>
      <c r="K49" s="25"/>
      <c r="L49" s="27"/>
    </row>
    <row r="50" spans="1:12" ht="15">
      <c r="A50" s="617" t="str">
        <f>IFERROR(DATE(OFFER!H59,1,1),"")</f>
        <v/>
      </c>
      <c r="B50" s="618"/>
      <c r="C50" s="653" t="str">
        <f>IF(A50="","",IF(A51="",OFFER!$C$18,DATE(YEAR(A50),12,31)))</f>
        <v/>
      </c>
      <c r="D50" s="654"/>
      <c r="E50" s="655"/>
      <c r="F50" s="655"/>
      <c r="G50" s="127"/>
      <c r="H50" s="127"/>
      <c r="I50" s="127"/>
      <c r="J50" s="25"/>
      <c r="K50" s="25"/>
      <c r="L50" s="27"/>
    </row>
    <row r="51" spans="1:12" ht="15">
      <c r="A51" s="617" t="str">
        <f>IFERROR(DATE(OFFER!H60,1,1),"")</f>
        <v/>
      </c>
      <c r="B51" s="618"/>
      <c r="C51" s="653" t="str">
        <f>IF(A51="","",IF(A52="",OFFER!$C$18,DATE(YEAR(A51),12,31)))</f>
        <v/>
      </c>
      <c r="D51" s="654"/>
      <c r="E51" s="655"/>
      <c r="F51" s="655"/>
      <c r="G51" s="127"/>
      <c r="H51" s="127"/>
      <c r="I51" s="127"/>
      <c r="J51" s="25"/>
      <c r="K51" s="25"/>
      <c r="L51" s="27"/>
    </row>
    <row r="52" spans="1:12" ht="15">
      <c r="A52" s="617" t="str">
        <f>IFERROR(DATE(OFFER!H61,1,1),"")</f>
        <v/>
      </c>
      <c r="B52" s="618"/>
      <c r="C52" s="653" t="str">
        <f>IF(A52="","",IF(A53="",OFFER!$C$18,DATE(YEAR(A52),12,31)))</f>
        <v/>
      </c>
      <c r="D52" s="654"/>
      <c r="E52" s="655"/>
      <c r="F52" s="655"/>
      <c r="G52" s="127"/>
      <c r="H52" s="127"/>
      <c r="I52" s="127"/>
      <c r="J52" s="25"/>
      <c r="K52" s="25"/>
      <c r="L52" s="27"/>
    </row>
    <row r="53" spans="1:12" ht="15">
      <c r="A53" s="617" t="str">
        <f>IFERROR(DATE(OFFER!H62,1,1),"")</f>
        <v/>
      </c>
      <c r="B53" s="618"/>
      <c r="C53" s="653" t="str">
        <f>IF(A53="","",IF(A54="",OFFER!$C$18,DATE(YEAR(A53),12,31)))</f>
        <v/>
      </c>
      <c r="D53" s="654"/>
      <c r="E53" s="655"/>
      <c r="F53" s="655"/>
      <c r="G53" s="127"/>
      <c r="H53" s="127"/>
      <c r="I53" s="127"/>
      <c r="J53" s="25"/>
      <c r="K53" s="25"/>
      <c r="L53" s="27"/>
    </row>
    <row r="54" spans="1:12" ht="15">
      <c r="A54" s="617" t="str">
        <f>IFERROR(DATE(OFFER!H63,1,1),"")</f>
        <v/>
      </c>
      <c r="B54" s="618"/>
      <c r="C54" s="653" t="str">
        <f>IF(A54="","",IF(A55="",OFFER!$C$18,DATE(YEAR(A54),12,31)))</f>
        <v/>
      </c>
      <c r="D54" s="654"/>
      <c r="E54" s="655"/>
      <c r="F54" s="655"/>
      <c r="G54" s="127"/>
      <c r="H54" s="127"/>
      <c r="I54" s="127"/>
      <c r="J54" s="25"/>
      <c r="K54" s="25"/>
      <c r="L54" s="27"/>
    </row>
    <row r="55" spans="1:12" ht="15">
      <c r="A55" s="617" t="str">
        <f>IFERROR(DATE(OFFER!H64,1,1),"")</f>
        <v/>
      </c>
      <c r="B55" s="618"/>
      <c r="C55" s="653" t="str">
        <f>IF(A55="","",IF(A56="",OFFER!$C$18,DATE(YEAR(A55),12,31)))</f>
        <v/>
      </c>
      <c r="D55" s="654"/>
      <c r="E55" s="655"/>
      <c r="F55" s="655"/>
      <c r="G55" s="127"/>
      <c r="H55" s="127"/>
      <c r="I55" s="127"/>
      <c r="J55" s="25"/>
      <c r="K55" s="25"/>
      <c r="L55" s="27"/>
    </row>
    <row r="56" spans="1:12" ht="15">
      <c r="A56" s="617" t="str">
        <f>IFERROR(DATE(OFFER!H65,1,1),"")</f>
        <v/>
      </c>
      <c r="B56" s="618"/>
      <c r="C56" s="653" t="str">
        <f>IF(A56="","",IF(A57="",OFFER!$C$18,DATE(YEAR(A56),12,31)))</f>
        <v/>
      </c>
      <c r="D56" s="654"/>
      <c r="E56" s="655"/>
      <c r="F56" s="655"/>
      <c r="G56" s="127"/>
      <c r="H56" s="127"/>
      <c r="I56" s="127"/>
      <c r="J56" s="25"/>
      <c r="K56" s="25"/>
      <c r="L56" s="27"/>
    </row>
    <row r="57" spans="1:12" ht="15">
      <c r="A57" s="617" t="str">
        <f>IFERROR(DATE(OFFER!H66,1,1),"")</f>
        <v/>
      </c>
      <c r="B57" s="618"/>
      <c r="C57" s="653" t="str">
        <f>IF(A57="","",IF(A58="",OFFER!$C$18,DATE(YEAR(A57),12,31)))</f>
        <v/>
      </c>
      <c r="D57" s="654"/>
      <c r="E57" s="655"/>
      <c r="F57" s="655"/>
      <c r="G57" s="127"/>
      <c r="H57" s="127"/>
      <c r="I57" s="127"/>
      <c r="J57" s="25"/>
      <c r="K57" s="25"/>
      <c r="L57" s="27"/>
    </row>
    <row r="58" spans="1:12" ht="15">
      <c r="A58" s="617" t="str">
        <f>IFERROR(DATE(OFFER!H67,1,1),"")</f>
        <v/>
      </c>
      <c r="B58" s="618"/>
      <c r="C58" s="653" t="str">
        <f>IF(A58="","",IF(A59="",OFFER!$C$18,DATE(YEAR(A58),12,31)))</f>
        <v/>
      </c>
      <c r="D58" s="654"/>
      <c r="E58" s="655"/>
      <c r="F58" s="655"/>
      <c r="G58" s="127"/>
      <c r="H58" s="127"/>
      <c r="I58" s="127"/>
      <c r="J58" s="25"/>
      <c r="K58" s="25"/>
      <c r="L58" s="27"/>
    </row>
    <row r="59" spans="1:12" ht="15">
      <c r="A59" s="617" t="str">
        <f>IFERROR(DATE(OFFER!H68,1,1),"")</f>
        <v/>
      </c>
      <c r="B59" s="618"/>
      <c r="C59" s="653" t="str">
        <f>IF(A59="","",IF(A60="",OFFER!$C$18,DATE(YEAR(A59),12,31)))</f>
        <v/>
      </c>
      <c r="D59" s="654"/>
      <c r="E59" s="655"/>
      <c r="F59" s="655"/>
      <c r="G59" s="127"/>
      <c r="H59" s="127"/>
      <c r="I59" s="127"/>
      <c r="J59" s="25"/>
      <c r="K59" s="25"/>
      <c r="L59" s="27"/>
    </row>
    <row r="60" spans="1:12" ht="15">
      <c r="A60" s="617" t="str">
        <f>IFERROR(DATE(OFFER!H69,1,1),"")</f>
        <v/>
      </c>
      <c r="B60" s="618"/>
      <c r="C60" s="653" t="str">
        <f>IF(A60="","",IF(A61="",OFFER!$C$18,DATE(YEAR(A60),12,31)))</f>
        <v/>
      </c>
      <c r="D60" s="654"/>
      <c r="E60" s="655"/>
      <c r="F60" s="655"/>
      <c r="G60" s="127"/>
      <c r="H60" s="127"/>
      <c r="I60" s="127"/>
      <c r="J60" s="25"/>
      <c r="K60" s="25"/>
      <c r="L60" s="27"/>
    </row>
    <row r="61" spans="1:12" ht="15">
      <c r="A61" s="617" t="str">
        <f>IFERROR(DATE(OFFER!H70,1,1),"")</f>
        <v/>
      </c>
      <c r="B61" s="618"/>
      <c r="C61" s="653" t="str">
        <f>IF(A61="","",IF(A62="",OFFER!$C$18,DATE(YEAR(A61),12,31)))</f>
        <v/>
      </c>
      <c r="D61" s="654"/>
      <c r="E61" s="655"/>
      <c r="F61" s="655"/>
      <c r="G61" s="127"/>
      <c r="H61" s="127"/>
      <c r="I61" s="127"/>
      <c r="J61" s="25"/>
      <c r="K61" s="25"/>
      <c r="L61" s="27"/>
    </row>
    <row r="62" spans="1:12" ht="15">
      <c r="A62" s="617" t="str">
        <f>IFERROR(DATE(OFFER!H71,1,1),"")</f>
        <v/>
      </c>
      <c r="B62" s="618"/>
      <c r="C62" s="653" t="str">
        <f>IF(A62="","",IF(A63="",OFFER!$C$18,DATE(YEAR(A62),12,31)))</f>
        <v/>
      </c>
      <c r="D62" s="654"/>
      <c r="E62" s="655"/>
      <c r="F62" s="655"/>
      <c r="G62" s="127"/>
      <c r="H62" s="127"/>
      <c r="I62" s="127"/>
      <c r="J62" s="25"/>
      <c r="K62" s="25"/>
      <c r="L62" s="27"/>
    </row>
    <row r="63" spans="1:12" ht="15">
      <c r="A63" s="617" t="str">
        <f>IFERROR(DATE(OFFER!H72,1,1),"")</f>
        <v/>
      </c>
      <c r="B63" s="618"/>
      <c r="C63" s="653" t="str">
        <f>IF(A63="","",IF(A64="",OFFER!$C$18,DATE(YEAR(A63),12,31)))</f>
        <v/>
      </c>
      <c r="D63" s="654"/>
      <c r="E63" s="655"/>
      <c r="F63" s="655"/>
      <c r="G63" s="127"/>
      <c r="H63" s="127"/>
      <c r="I63" s="127"/>
      <c r="J63" s="25"/>
      <c r="K63" s="25"/>
      <c r="L63" s="27"/>
    </row>
    <row r="64" spans="1:12" ht="15">
      <c r="A64" s="617" t="str">
        <f>IFERROR(DATE(OFFER!H73,1,1),"")</f>
        <v/>
      </c>
      <c r="B64" s="618"/>
      <c r="C64" s="653" t="str">
        <f>IF(A64="","",IF(A65="",OFFER!$C$18,DATE(YEAR(A64),12,31)))</f>
        <v/>
      </c>
      <c r="D64" s="654"/>
      <c r="E64" s="655"/>
      <c r="F64" s="655"/>
      <c r="G64" s="127"/>
      <c r="H64" s="127"/>
      <c r="I64" s="127"/>
      <c r="J64" s="25"/>
      <c r="K64" s="25"/>
      <c r="L64" s="27"/>
    </row>
    <row r="65" spans="1:12" ht="15">
      <c r="A65" s="617" t="str">
        <f>IFERROR(DATE(OFFER!H74,1,1),"")</f>
        <v/>
      </c>
      <c r="B65" s="618"/>
      <c r="C65" s="653" t="str">
        <f>IF(A65="","",IF(A66="",OFFER!$C$18,DATE(YEAR(A65),12,31)))</f>
        <v/>
      </c>
      <c r="D65" s="654"/>
      <c r="E65" s="655"/>
      <c r="F65" s="655"/>
      <c r="G65" s="198"/>
      <c r="H65" s="199"/>
      <c r="I65" s="199"/>
      <c r="J65" s="25"/>
      <c r="K65" s="25"/>
      <c r="L65" s="27"/>
    </row>
    <row r="66" spans="1:12" ht="12.75" customHeight="1">
      <c r="A66" s="617" t="str">
        <f>IFERROR(DATE(OFFER!H75,1,1),"")</f>
        <v/>
      </c>
      <c r="B66" s="618"/>
      <c r="C66" s="653" t="str">
        <f>IF(A66="","",IF(A67="",OFFER!$C$18,DATE(YEAR(A66),12,31)))</f>
        <v/>
      </c>
      <c r="D66" s="654"/>
      <c r="E66" s="655"/>
      <c r="F66" s="655"/>
      <c r="G66" s="269"/>
      <c r="H66" s="270"/>
      <c r="I66" s="270"/>
      <c r="J66" s="270"/>
      <c r="K66" s="270"/>
      <c r="L66" s="271"/>
    </row>
  </sheetData>
  <sheetProtection password="CF2F" sheet="1" objects="1" scenarios="1" formatColumns="0" formatRows="0"/>
  <mergeCells count="170">
    <mergeCell ref="A17:B17"/>
    <mergeCell ref="C17:D17"/>
    <mergeCell ref="E17:F17"/>
    <mergeCell ref="A18:B18"/>
    <mergeCell ref="C18:D18"/>
    <mergeCell ref="E18:F18"/>
    <mergeCell ref="A11:L11"/>
    <mergeCell ref="A12:L12"/>
    <mergeCell ref="A13:B14"/>
    <mergeCell ref="C13:D14"/>
    <mergeCell ref="E13:F14"/>
    <mergeCell ref="A15:B15"/>
    <mergeCell ref="C15:D15"/>
    <mergeCell ref="E15:F15"/>
    <mergeCell ref="A16:B16"/>
    <mergeCell ref="C16:D16"/>
    <mergeCell ref="E16:F16"/>
    <mergeCell ref="A8:B8"/>
    <mergeCell ref="C8:D8"/>
    <mergeCell ref="A1:L3"/>
    <mergeCell ref="A4:L4"/>
    <mergeCell ref="A5:L5"/>
    <mergeCell ref="A6:L6"/>
    <mergeCell ref="A7:L7"/>
    <mergeCell ref="A9:B9"/>
    <mergeCell ref="C9:I9"/>
    <mergeCell ref="A21:B21"/>
    <mergeCell ref="C21:D21"/>
    <mergeCell ref="E21:F21"/>
    <mergeCell ref="A22:B22"/>
    <mergeCell ref="C22:D22"/>
    <mergeCell ref="E22:F22"/>
    <mergeCell ref="A19:B19"/>
    <mergeCell ref="C19:D19"/>
    <mergeCell ref="E19:F19"/>
    <mergeCell ref="A20:B20"/>
    <mergeCell ref="C20:D20"/>
    <mergeCell ref="E20:F20"/>
    <mergeCell ref="A25:B25"/>
    <mergeCell ref="C25:D25"/>
    <mergeCell ref="E25:F25"/>
    <mergeCell ref="A26:B26"/>
    <mergeCell ref="C26:D26"/>
    <mergeCell ref="E26:F26"/>
    <mergeCell ref="A23:B23"/>
    <mergeCell ref="C23:D23"/>
    <mergeCell ref="E23:F23"/>
    <mergeCell ref="A24:B24"/>
    <mergeCell ref="C24:D24"/>
    <mergeCell ref="E24:F24"/>
    <mergeCell ref="A29:B29"/>
    <mergeCell ref="C29:D29"/>
    <mergeCell ref="E29:F29"/>
    <mergeCell ref="A30:B30"/>
    <mergeCell ref="C30:D30"/>
    <mergeCell ref="E30:F30"/>
    <mergeCell ref="A27:B27"/>
    <mergeCell ref="C27:D27"/>
    <mergeCell ref="E27:F27"/>
    <mergeCell ref="A28:B28"/>
    <mergeCell ref="C28:D28"/>
    <mergeCell ref="E28:F28"/>
    <mergeCell ref="A33:B33"/>
    <mergeCell ref="C33:D33"/>
    <mergeCell ref="E33:F33"/>
    <mergeCell ref="A34:B34"/>
    <mergeCell ref="C34:D34"/>
    <mergeCell ref="E34:F34"/>
    <mergeCell ref="A31:B31"/>
    <mergeCell ref="C31:D31"/>
    <mergeCell ref="E31:F31"/>
    <mergeCell ref="A32:B32"/>
    <mergeCell ref="C32:D32"/>
    <mergeCell ref="E32:F32"/>
    <mergeCell ref="A37:B37"/>
    <mergeCell ref="C37:D37"/>
    <mergeCell ref="E37:F37"/>
    <mergeCell ref="A38:B38"/>
    <mergeCell ref="C38:D38"/>
    <mergeCell ref="E38:F38"/>
    <mergeCell ref="A35:B35"/>
    <mergeCell ref="C35:D35"/>
    <mergeCell ref="E35:F35"/>
    <mergeCell ref="A36:B36"/>
    <mergeCell ref="C36:D36"/>
    <mergeCell ref="E36:F36"/>
    <mergeCell ref="A41:B41"/>
    <mergeCell ref="C41:D41"/>
    <mergeCell ref="E41:F41"/>
    <mergeCell ref="A42:B42"/>
    <mergeCell ref="C42:D42"/>
    <mergeCell ref="E42:F42"/>
    <mergeCell ref="A39:B39"/>
    <mergeCell ref="C39:D39"/>
    <mergeCell ref="E39:F39"/>
    <mergeCell ref="A40:B40"/>
    <mergeCell ref="C40:D40"/>
    <mergeCell ref="E40:F40"/>
    <mergeCell ref="A45:B45"/>
    <mergeCell ref="C45:D45"/>
    <mergeCell ref="E45:F45"/>
    <mergeCell ref="A46:B46"/>
    <mergeCell ref="C46:D46"/>
    <mergeCell ref="E46:F46"/>
    <mergeCell ref="A43:B43"/>
    <mergeCell ref="C43:D43"/>
    <mergeCell ref="E43:F43"/>
    <mergeCell ref="A44:B44"/>
    <mergeCell ref="C44:D44"/>
    <mergeCell ref="E44:F44"/>
    <mergeCell ref="A49:B49"/>
    <mergeCell ref="C49:D49"/>
    <mergeCell ref="E49:F49"/>
    <mergeCell ref="A50:B50"/>
    <mergeCell ref="C50:D50"/>
    <mergeCell ref="E50:F50"/>
    <mergeCell ref="A47:B47"/>
    <mergeCell ref="C47:D47"/>
    <mergeCell ref="E47:F47"/>
    <mergeCell ref="A48:B48"/>
    <mergeCell ref="C48:D48"/>
    <mergeCell ref="E48:F48"/>
    <mergeCell ref="A53:B53"/>
    <mergeCell ref="C53:D53"/>
    <mergeCell ref="E53:F53"/>
    <mergeCell ref="A54:B54"/>
    <mergeCell ref="C54:D54"/>
    <mergeCell ref="E54:F54"/>
    <mergeCell ref="A51:B51"/>
    <mergeCell ref="C51:D51"/>
    <mergeCell ref="E51:F51"/>
    <mergeCell ref="A52:B52"/>
    <mergeCell ref="C52:D52"/>
    <mergeCell ref="E52:F52"/>
    <mergeCell ref="A57:B57"/>
    <mergeCell ref="C57:D57"/>
    <mergeCell ref="E57:F57"/>
    <mergeCell ref="A58:B58"/>
    <mergeCell ref="C58:D58"/>
    <mergeCell ref="E58:F58"/>
    <mergeCell ref="A55:B55"/>
    <mergeCell ref="C55:D55"/>
    <mergeCell ref="E55:F55"/>
    <mergeCell ref="A56:B56"/>
    <mergeCell ref="C56:D56"/>
    <mergeCell ref="E56:F56"/>
    <mergeCell ref="A61:B61"/>
    <mergeCell ref="C61:D61"/>
    <mergeCell ref="E61:F61"/>
    <mergeCell ref="A62:B62"/>
    <mergeCell ref="C62:D62"/>
    <mergeCell ref="E62:F62"/>
    <mergeCell ref="A59:B59"/>
    <mergeCell ref="C59:D59"/>
    <mergeCell ref="E59:F59"/>
    <mergeCell ref="A60:B60"/>
    <mergeCell ref="C60:D60"/>
    <mergeCell ref="E60:F60"/>
    <mergeCell ref="A66:B66"/>
    <mergeCell ref="C66:D66"/>
    <mergeCell ref="E66:F66"/>
    <mergeCell ref="A65:B65"/>
    <mergeCell ref="C65:D65"/>
    <mergeCell ref="E65:F65"/>
    <mergeCell ref="A63:B63"/>
    <mergeCell ref="C63:D63"/>
    <mergeCell ref="E63:F63"/>
    <mergeCell ref="A64:B64"/>
    <mergeCell ref="C64:D64"/>
    <mergeCell ref="E64:F64"/>
  </mergeCells>
  <pageMargins left="0.75" right="0.75" top="0.78" bottom="0.76" header="0.5" footer="0.5"/>
  <pageSetup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Front Page</vt:lpstr>
      <vt:lpstr>OFFER</vt:lpstr>
      <vt:lpstr>1.01</vt:lpstr>
      <vt:lpstr>1.02</vt:lpstr>
      <vt:lpstr>9.02</vt:lpstr>
      <vt:lpstr>9.04</vt:lpstr>
      <vt:lpstr>'1.02'!Print_Area</vt:lpstr>
      <vt:lpstr>'9.04'!Print_Area</vt:lpstr>
      <vt:lpstr>Instructions!Print_Area</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Rosalie Roth</dc:creator>
  <cp:lastModifiedBy>Rosalie Roth</cp:lastModifiedBy>
  <cp:lastPrinted>2014-04-24T20:37:24Z</cp:lastPrinted>
  <dcterms:created xsi:type="dcterms:W3CDTF">2013-06-25T22:50:11Z</dcterms:created>
  <dcterms:modified xsi:type="dcterms:W3CDTF">2014-05-05T21:55:22Z</dcterms:modified>
</cp:coreProperties>
</file>