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80" windowWidth="26840" windowHeight="21120" activeTab="0"/>
  </bookViews>
  <sheets>
    <sheet name="Facility Status" sheetId="1" r:id="rId1"/>
  </sheets>
  <definedNames>
    <definedName name="ColorKey_Approved">'Facility Status'!#REF!</definedName>
    <definedName name="ColorKey_Operational">'Facility Status'!#REF!</definedName>
    <definedName name="FacilityStatusAnnounced">'Facility Status'!#REF!</definedName>
    <definedName name="FacilityStatusInReview">'Facility Status'!#REF!</definedName>
    <definedName name="FacilityStatusNotUnderConstruction">'Facility Status'!#REF!</definedName>
    <definedName name="FacilityStatusOnline">'Facility Status'!#REF!</definedName>
    <definedName name="FacilityStatusPlanned">'Facility Status'!#REF!</definedName>
    <definedName name="FacilityStatusUnderConstruction">'Facility Status'!#REF!</definedName>
    <definedName name="OnLine2001">"$E$16"</definedName>
    <definedName name="OnLine2002">"$E$21"</definedName>
    <definedName name="OnLine2003">"$E$25"</definedName>
    <definedName name="_xlnm.Print_Area" localSheetId="0">'Facility Status'!$A$1:$K$187</definedName>
    <definedName name="_xlnm.Print_Titles" localSheetId="0">'Facility Status'!$1:$10</definedName>
    <definedName name="Test1">'Facility Status'!#REF!</definedName>
    <definedName name="Test2">'Facility Status'!#REF!</definedName>
    <definedName name="UnderConstruction0">"$E$97"</definedName>
    <definedName name="UnderConstruction2003">"$E$29"</definedName>
  </definedNames>
  <calcPr fullCalcOnLoad="1"/>
</workbook>
</file>

<file path=xl/sharedStrings.xml><?xml version="1.0" encoding="utf-8"?>
<sst xmlns="http://schemas.openxmlformats.org/spreadsheetml/2006/main" count="1073" uniqueCount="745">
  <si>
    <t>10/3/09</t>
  </si>
  <si>
    <t>11/09</t>
  </si>
  <si>
    <t>02/23/2005</t>
  </si>
  <si>
    <t>NOT APPROVED TOTAL</t>
  </si>
  <si>
    <t>2/25/2009</t>
  </si>
  <si>
    <t>TBD</t>
  </si>
  <si>
    <t>5/18/2011</t>
  </si>
  <si>
    <t>Otay Mesa - Calpine</t>
  </si>
  <si>
    <t xml:space="preserve">  Expected and disclosed</t>
  </si>
  <si>
    <t xml:space="preserve"> Approved</t>
  </si>
  <si>
    <t>1/4/2010</t>
  </si>
  <si>
    <t>10/01/2007</t>
  </si>
  <si>
    <t>Under Construction</t>
  </si>
  <si>
    <t>Riverside En. Res. Cntr. Units 1 &amp; 2 - City of Riverside</t>
  </si>
  <si>
    <t>San Francisco</t>
  </si>
  <si>
    <t>03/02</t>
  </si>
  <si>
    <t>2003-AFC-02</t>
  </si>
  <si>
    <t>3/28/2012</t>
  </si>
  <si>
    <t>06/06/2001</t>
  </si>
  <si>
    <t>{3} 30 MW organic rankine cycle amendment approved 5/11/05.</t>
  </si>
  <si>
    <t xml:space="preserve"> Approved and/or Under Pre-Construction Subtotal </t>
  </si>
  <si>
    <t>F</t>
  </si>
  <si>
    <t>Colusa II Generation Station - PG&amp;E</t>
  </si>
  <si>
    <t>Extended to              July 16, 2018</t>
  </si>
  <si>
    <t>10/08/2008</t>
  </si>
  <si>
    <t>02/20/2002</t>
  </si>
  <si>
    <t>07/05/2005</t>
  </si>
  <si>
    <t>Hanford - GWF</t>
  </si>
  <si>
    <t>11/01</t>
  </si>
  <si>
    <t>Sutter - Calpine</t>
  </si>
  <si>
    <t>Applicant has suspended work</t>
  </si>
  <si>
    <t>2007-AFC-9C</t>
  </si>
  <si>
    <t>Status</t>
  </si>
  <si>
    <t>Cosumnes - SMUD</t>
  </si>
  <si>
    <t>Imperial</t>
  </si>
  <si>
    <t>16a</t>
  </si>
  <si>
    <t>Magnolia - So. Ca. Power Producers</t>
  </si>
  <si>
    <t>12/06/2000</t>
  </si>
  <si>
    <t>9/2017</t>
  </si>
  <si>
    <t>07/02/2001</t>
  </si>
  <si>
    <t>02/01/2007</t>
  </si>
  <si>
    <t>D</t>
  </si>
  <si>
    <t>TBD</t>
  </si>
  <si>
    <t>Imperial County</t>
  </si>
  <si>
    <t>12/21/2001</t>
  </si>
  <si>
    <t>Estimated Decision Date</t>
  </si>
  <si>
    <t>2008-SPPE-1</t>
  </si>
  <si>
    <t>2001-AFC-24</t>
  </si>
  <si>
    <t>06/09</t>
  </si>
  <si>
    <t>06/27/2001</t>
  </si>
  <si>
    <t>11/1/2012</t>
  </si>
  <si>
    <t xml:space="preserve">
unit 2: 5/3/2010 
400 MW</t>
  </si>
  <si>
    <t xml:space="preserve"> Approved and/or Under Construction Subtotal </t>
  </si>
  <si>
    <t>Committee has suspended the proceeding</t>
  </si>
  <si>
    <t>Subtotal On Line 2007</t>
  </si>
  <si>
    <t>Orange</t>
  </si>
  <si>
    <t>2006-SPPE-1</t>
  </si>
  <si>
    <t>[500]</t>
  </si>
  <si>
    <t>Under Review Total (excludes Suspended)</t>
  </si>
  <si>
    <t>6/2011</t>
  </si>
  <si>
    <t>4/2012</t>
  </si>
  <si>
    <t>1999-AFC-02C</t>
  </si>
  <si>
    <t>Los Medanos - Calpine</t>
  </si>
  <si>
    <t>Under Construction</t>
  </si>
  <si>
    <t>11/18/2008</t>
  </si>
  <si>
    <t>Const. Start Date</t>
  </si>
  <si>
    <t>Not Built and License Expired</t>
  </si>
  <si>
    <t>Subtotal On Line 2013</t>
  </si>
  <si>
    <t>Riverside Energy Resource Center Units 3 &amp; 4 - City of Riverside</t>
  </si>
  <si>
    <t>Under Construction</t>
  </si>
  <si>
    <t>1/10</t>
  </si>
  <si>
    <t>10/26/2001</t>
  </si>
  <si>
    <t>Huntington Beach Unit 3 - AES</t>
  </si>
  <si>
    <t>05/03/2001</t>
  </si>
  <si>
    <t>Mountainview Unit 4 - SCE</t>
  </si>
  <si>
    <t>01/19/2006</t>
  </si>
  <si>
    <t>Stanislaus</t>
  </si>
  <si>
    <t>Delayed</t>
  </si>
  <si>
    <t>Decision Date</t>
  </si>
  <si>
    <t>San Joaquin</t>
  </si>
  <si>
    <t>12/19/2007</t>
  </si>
  <si>
    <t>1b</t>
  </si>
  <si>
    <t>02/28/2006</t>
  </si>
  <si>
    <t>Phoenix Combined Heat and Power</t>
  </si>
  <si>
    <t>Under Construction</t>
  </si>
  <si>
    <t>La Paloma - Complete Energy Holdings</t>
  </si>
  <si>
    <t>--</t>
  </si>
  <si>
    <t>Wildflower Indigo - Intergen</t>
  </si>
  <si>
    <t xml:space="preserve">Not Under Construction Subtotal </t>
  </si>
  <si>
    <t xml:space="preserve"> Total Large Solar (Pre-Const and Const)</t>
  </si>
  <si>
    <t>12/07/2000</t>
  </si>
  <si>
    <t>Kings</t>
  </si>
  <si>
    <t>Metcalf - Calpine</t>
  </si>
  <si>
    <t>2/7/2011</t>
  </si>
  <si>
    <t>2008-AFC-8A</t>
  </si>
  <si>
    <t>TBD</t>
  </si>
  <si>
    <t>Riverside</t>
  </si>
  <si>
    <t>DEFINITIONS:</t>
  </si>
  <si>
    <t xml:space="preserve"> On hold, suspended. According to developers, the new on-line date</t>
  </si>
  <si>
    <t>09/10/2003</t>
  </si>
  <si>
    <t>07/31/2002</t>
  </si>
  <si>
    <t>Approved and available for construction.</t>
  </si>
  <si>
    <t>2008-AFC-4</t>
  </si>
  <si>
    <t>09/19/2001</t>
  </si>
  <si>
    <t>2001-EP-04</t>
  </si>
  <si>
    <t>1999-AFC-05</t>
  </si>
  <si>
    <t>Border - Calpeak</t>
  </si>
  <si>
    <t>April 2013</t>
  </si>
  <si>
    <t>Niland Peaker - IID</t>
  </si>
  <si>
    <t>Date Approved</t>
  </si>
  <si>
    <t>1997-AFC-01</t>
  </si>
  <si>
    <t>02/21/2002</t>
  </si>
  <si>
    <t xml:space="preserve">100
</t>
  </si>
  <si>
    <t>2002-AFC-03</t>
  </si>
  <si>
    <t>MMC Chula Vista Replacement -
MMC Energy, Inc.</t>
  </si>
  <si>
    <t>El Centro Unit 3 Repower - IID</t>
  </si>
  <si>
    <t>Walnut - Turlock Irr. Dist.</t>
  </si>
  <si>
    <t>07/16/2001</t>
  </si>
  <si>
    <t>Large-scale solar under review</t>
  </si>
  <si>
    <t>Calico Solar - Calico Solar LLC 
(formerly SES Solar One LLC/Stirling Energy</t>
  </si>
  <si>
    <t>02/24/2006</t>
  </si>
  <si>
    <t>Russell City - Calpine &amp; GE</t>
  </si>
  <si>
    <t>2001-AFC-12</t>
  </si>
  <si>
    <t>10/31/2003</t>
  </si>
  <si>
    <t>Watson Cogeneration Steam and Electric Reliability Project</t>
  </si>
  <si>
    <t>Victorville Hybrid Gas-Solar - City of Victorville              (513 MW Gas + 50 MW solar)</t>
  </si>
  <si>
    <t>12/14/2005</t>
  </si>
  <si>
    <t>Los Angeles</t>
  </si>
  <si>
    <t>12/18/2006</t>
  </si>
  <si>
    <t>Colusa</t>
  </si>
  <si>
    <t>Bottle Rock Geothermal Restart</t>
  </si>
  <si>
    <t>Escondido - Calpeak</t>
  </si>
  <si>
    <t>2001-EP-10</t>
  </si>
  <si>
    <t>11/05</t>
  </si>
  <si>
    <t>King City - Calpine</t>
  </si>
  <si>
    <t>Current / Actual Online Date</t>
  </si>
  <si>
    <t>Pastoria Simple Cycle Addition - Calpine</t>
  </si>
  <si>
    <t>Willow Pass - Mirant</t>
  </si>
  <si>
    <t>1/16/2008</t>
  </si>
  <si>
    <t>Valero Cogen (Unit 2) - Valero</t>
  </si>
  <si>
    <t>Blythe Solar - NextEra Blythe Energy Center LLC</t>
  </si>
  <si>
    <t xml:space="preserve">Ridgecrest - </t>
  </si>
  <si>
    <t>Palen - Nalep Solar Project I, LLC</t>
  </si>
  <si>
    <t>2011-SPPE-1</t>
  </si>
  <si>
    <t>Under Construction</t>
  </si>
  <si>
    <t>2002-AFC-04</t>
  </si>
  <si>
    <t>8/10/2007</t>
  </si>
  <si>
    <t>Riverside Co.</t>
  </si>
  <si>
    <t>01/06</t>
  </si>
  <si>
    <t>05/29/2008</t>
  </si>
  <si>
    <t>05/01/2001</t>
  </si>
  <si>
    <t>4/15/2010</t>
  </si>
  <si>
    <t>Canyon Power Plant - City of Anaheim</t>
  </si>
  <si>
    <t>Humboldt</t>
  </si>
  <si>
    <t>10/11/2006</t>
  </si>
  <si>
    <t>09/24/2001</t>
  </si>
  <si>
    <t>Suspended</t>
  </si>
  <si>
    <t>01/14/2002</t>
  </si>
  <si>
    <t>Hanford Combined-Cycle Power Plant (Hanford Energy Peaker Project Expansion) - GWF Energy LLC</t>
  </si>
  <si>
    <t>8/2012</t>
  </si>
  <si>
    <t>06/03</t>
  </si>
  <si>
    <t>06/01/2004</t>
  </si>
  <si>
    <t>Walnut Creek Peaker - Edison Mission E.</t>
  </si>
  <si>
    <t>07/12/2001</t>
  </si>
  <si>
    <t>03/24/2005</t>
  </si>
  <si>
    <t xml:space="preserve"> Operational Status</t>
  </si>
  <si>
    <t>05/16/2001</t>
  </si>
  <si>
    <t>12/19/2006</t>
  </si>
  <si>
    <t>1998-AFC-04</t>
  </si>
  <si>
    <t>07/15/2003</t>
  </si>
  <si>
    <t>1999-AFC-07</t>
  </si>
  <si>
    <t>9/15/2010</t>
  </si>
  <si>
    <t>6/30/2008</t>
  </si>
  <si>
    <t>1/15/2010</t>
  </si>
  <si>
    <t>09/30/2001</t>
  </si>
  <si>
    <t>Starwood Midway - Starwood Power</t>
  </si>
  <si>
    <t>07/01/1999</t>
  </si>
  <si>
    <t>11/28/2000</t>
  </si>
  <si>
    <t>UNDER REVIEW (No Lg Solar)</t>
  </si>
  <si>
    <t>ANNOUNCED TOTAL</t>
  </si>
  <si>
    <t>9/29/2010</t>
  </si>
  <si>
    <t>Const. Completed
(%)</t>
  </si>
  <si>
    <t>7/16/2008</t>
  </si>
  <si>
    <t>01/01/2000</t>
  </si>
  <si>
    <t>7/31/2008
--------------
Revised AFC filed
5/28/2009
--------------
Amended AFC filed 5/2/2012</t>
  </si>
  <si>
    <t>Operational</t>
  </si>
  <si>
    <t>12/15/2004</t>
  </si>
  <si>
    <t>Subtotal On Line 2002</t>
  </si>
  <si>
    <t>16b</t>
  </si>
  <si>
    <t>Hold</t>
  </si>
  <si>
    <t>Ivanpah Solar - Brightsource</t>
  </si>
  <si>
    <t>9/1/09</t>
  </si>
  <si>
    <t>Ripon - Modesto Irrigation Dist</t>
  </si>
  <si>
    <t>Blythe II - Caithness</t>
  </si>
  <si>
    <t>12/1/2010</t>
  </si>
  <si>
    <t>08/06/2003</t>
  </si>
  <si>
    <t>12/16/2009</t>
  </si>
  <si>
    <t>2001-AFC-18C</t>
  </si>
  <si>
    <r>
      <t xml:space="preserve">Approved and On Hold - Not Under Construction
</t>
    </r>
    <r>
      <rPr>
        <sz val="9"/>
        <rFont val="Verdana"/>
        <family val="2"/>
      </rPr>
      <t>(Arranged By Online Date)</t>
    </r>
  </si>
  <si>
    <t>Extension approved, Const. start  12/18/2014,        On Hold: pending a power purchase agreement</t>
  </si>
  <si>
    <t>1999-AFC-04</t>
  </si>
  <si>
    <t>10/18/2002</t>
  </si>
  <si>
    <t>Santa Clara SC-1 Data Center, Phase 2                          Xeres Ventures, LLC.</t>
  </si>
  <si>
    <t>Kings</t>
  </si>
  <si>
    <t>{2} Project approved but replaced by Hanford-GWF (01-EP-7).</t>
  </si>
  <si>
    <t>Santa Clara</t>
  </si>
  <si>
    <t>Donald Von Raesfeld Power Plant (Pico) - Silicon Valley Power</t>
  </si>
  <si>
    <t>1999-AFC-01</t>
  </si>
  <si>
    <t>02/04/2004</t>
  </si>
  <si>
    <t>2007-AFC-6</t>
  </si>
  <si>
    <t>Under Construction</t>
  </si>
  <si>
    <t>2001-EP-06</t>
  </si>
  <si>
    <t>09/22/2006</t>
  </si>
  <si>
    <t>12-mon AFC</t>
  </si>
  <si>
    <t xml:space="preserve"> Cancelled, withdrawn, not built, license expired.</t>
  </si>
  <si>
    <t>07/01/2002</t>
  </si>
  <si>
    <t>9/2012</t>
  </si>
  <si>
    <t>2006-AFC-6</t>
  </si>
  <si>
    <t>3/24/2010</t>
  </si>
  <si>
    <t>04/14/1999</t>
  </si>
  <si>
    <t>San Gabriel - Reliant</t>
  </si>
  <si>
    <t>09/10/2001</t>
  </si>
  <si>
    <t>05/03</t>
  </si>
  <si>
    <t>Solano</t>
  </si>
  <si>
    <t>10/31/2001</t>
  </si>
  <si>
    <t>{1}  1021 MW replaced with 1200 MW for a net increase of 179 MW</t>
  </si>
  <si>
    <t>Roseville Combined Cycle - Roseville Electric</t>
  </si>
  <si>
    <t>Docket Number</t>
  </si>
  <si>
    <t>Subtotal On Line 2011</t>
  </si>
  <si>
    <r>
      <t>Approved and/or Under Construction</t>
    </r>
    <r>
      <rPr>
        <sz val="9"/>
        <rFont val="Verdana"/>
        <family val="2"/>
      </rPr>
      <t xml:space="preserve">
(Arranged By Date Approved)</t>
    </r>
  </si>
  <si>
    <t>1999-AFC-09C</t>
  </si>
  <si>
    <t>Riverside</t>
  </si>
  <si>
    <t>05/21/2001</t>
  </si>
  <si>
    <t>2/27/2008</t>
  </si>
  <si>
    <t>Geothermal Steam Turbine</t>
  </si>
  <si>
    <t>Projects in italics and an "EP" Docket Number are emergency peakers</t>
  </si>
  <si>
    <t>2001-EP-09C</t>
  </si>
  <si>
    <t>2001-EP-03C</t>
  </si>
  <si>
    <t>2008-AFC-5C</t>
  </si>
  <si>
    <t>San Diego Co.</t>
  </si>
  <si>
    <t>10/2012</t>
  </si>
  <si>
    <r>
      <t xml:space="preserve">Projects On Line
</t>
    </r>
    <r>
      <rPr>
        <sz val="9"/>
        <rFont val="Verdana"/>
        <family val="2"/>
      </rPr>
      <t>(Arranged By Online Date)</t>
    </r>
  </si>
  <si>
    <t>06/08/2001</t>
  </si>
  <si>
    <t>{4} 130 MW amendment approved 6/22/05.</t>
  </si>
  <si>
    <t>1/4/2009</t>
  </si>
  <si>
    <t>09/01</t>
  </si>
  <si>
    <t>Inland Empire - GE (UNIT 2)</t>
  </si>
  <si>
    <t>2/23/2009</t>
  </si>
  <si>
    <t>na</t>
  </si>
  <si>
    <t>Sacramento</t>
  </si>
  <si>
    <t>Los Esteros Simple Cycle - Calpine</t>
  </si>
  <si>
    <t>6/25/2007</t>
  </si>
  <si>
    <t>Three Mountain - Covanta</t>
  </si>
  <si>
    <t>12/17/2003</t>
  </si>
  <si>
    <t>12/05</t>
  </si>
  <si>
    <t>Gateway - PG&amp;E</t>
  </si>
  <si>
    <t>Riverside</t>
  </si>
  <si>
    <t>Brownfield</t>
  </si>
  <si>
    <t>Henrietta Peaker - GWF</t>
  </si>
  <si>
    <t>3/24/2010</t>
  </si>
  <si>
    <t>1a</t>
  </si>
  <si>
    <t>Beacon Solar Energy Project - Beacon Solar LLC</t>
  </si>
  <si>
    <t>Greenfield</t>
  </si>
  <si>
    <t>Color Key</t>
  </si>
  <si>
    <t>Brownfield</t>
  </si>
  <si>
    <t>San Luis Obispo</t>
  </si>
  <si>
    <t>Operational</t>
  </si>
  <si>
    <t>12/02</t>
  </si>
  <si>
    <t>07/02</t>
  </si>
  <si>
    <t xml:space="preserve">100
</t>
  </si>
  <si>
    <t>12/10</t>
  </si>
  <si>
    <t>Tesla - FPL</t>
  </si>
  <si>
    <t xml:space="preserve"> will be determined, or project review will continue when new info ia available.</t>
  </si>
  <si>
    <t>Tracy Combined Cycle - GWF</t>
  </si>
  <si>
    <t>08/18/2005</t>
  </si>
  <si>
    <t>12/07</t>
  </si>
  <si>
    <t>8/2013</t>
  </si>
  <si>
    <t>6/2013</t>
  </si>
  <si>
    <t>01/14/2004</t>
  </si>
  <si>
    <t>10/25/2000</t>
  </si>
  <si>
    <t>Original OnLine Date</t>
  </si>
  <si>
    <t>09/15/2001</t>
  </si>
  <si>
    <t>Pending</t>
  </si>
  <si>
    <t>2011-AFC-04</t>
  </si>
  <si>
    <t>10/14/2011</t>
  </si>
  <si>
    <t>06/16/2004</t>
  </si>
  <si>
    <t>07/11/2002</t>
  </si>
  <si>
    <t>2003-AFC-2C</t>
  </si>
  <si>
    <t>1979-AFC-4C</t>
  </si>
  <si>
    <t>Lake</t>
  </si>
  <si>
    <t>Eastshore - Tierra Energy</t>
  </si>
  <si>
    <t>07/03</t>
  </si>
  <si>
    <t>Original Estimated 
On-line Date</t>
  </si>
  <si>
    <t>Subtotal On Line 2012</t>
  </si>
  <si>
    <t>Huntington Beach Unit 4 - AES</t>
  </si>
  <si>
    <t>Operational</t>
  </si>
  <si>
    <t>New unit at existing site, no loss of existing generation</t>
  </si>
  <si>
    <t>San Joaquin Valley - Calpine</t>
  </si>
  <si>
    <t>11/01/2004</t>
  </si>
  <si>
    <t>On Hold</t>
  </si>
  <si>
    <t>Operational</t>
  </si>
  <si>
    <t>Blythe I Transmission Line - NextEra Energy (FPL)</t>
  </si>
  <si>
    <t>04/04/2001</t>
  </si>
  <si>
    <t>Elk Hills - Sempra &amp; Oxy</t>
  </si>
  <si>
    <t>Greenfield</t>
  </si>
  <si>
    <t>2001-AFC-17</t>
  </si>
  <si>
    <t>Replacement</t>
  </si>
  <si>
    <t>08/20/2003</t>
  </si>
  <si>
    <t>SF Reliability Project - CCSF</t>
  </si>
  <si>
    <t>TBD</t>
  </si>
  <si>
    <t>3/2103</t>
  </si>
  <si>
    <t>Hold/80</t>
  </si>
  <si>
    <t>1/10/2011</t>
  </si>
  <si>
    <t>7/14/2010</t>
  </si>
  <si>
    <t>Contra Costa</t>
  </si>
  <si>
    <t>11/07/2007</t>
  </si>
  <si>
    <t>01/03</t>
  </si>
  <si>
    <t>2003-SPPE-02</t>
  </si>
  <si>
    <t>Fresno</t>
  </si>
  <si>
    <t>05/19/2004</t>
  </si>
  <si>
    <t>B</t>
  </si>
  <si>
    <t>C</t>
  </si>
  <si>
    <t>Tracy Peaker - GWF</t>
  </si>
  <si>
    <t>2000-AFC-14C</t>
  </si>
  <si>
    <t>2001-AFC-05C</t>
  </si>
  <si>
    <t>10/06/1999</t>
  </si>
  <si>
    <t>Rice Solar Energy Project - 
Rice Solar Energy LLC / SolarReserve LLC</t>
  </si>
  <si>
    <t>2004-SPPE-01</t>
  </si>
  <si>
    <t>7/2012</t>
  </si>
  <si>
    <t>unit 1: 1/28/09 400 MW</t>
  </si>
  <si>
    <t>3/17/2010</t>
  </si>
  <si>
    <t>11/05/2001</t>
  </si>
  <si>
    <t>Pre-Const. Completed
(%)</t>
  </si>
  <si>
    <t>Clean Hydrogen Power Project -
BP ARCO &amp; Edison Mission Energy</t>
  </si>
  <si>
    <t>12/20/2000</t>
  </si>
  <si>
    <t>Expansion</t>
  </si>
  <si>
    <t>?</t>
  </si>
  <si>
    <t>05/10/2002</t>
  </si>
  <si>
    <t>12/2002</t>
  </si>
  <si>
    <t>2001-EP-05</t>
  </si>
  <si>
    <t>06/13/2001</t>
  </si>
  <si>
    <t>2003-SPPE-01</t>
  </si>
  <si>
    <t>Alameda</t>
  </si>
  <si>
    <t>Plant Type</t>
  </si>
  <si>
    <t>10/03/2001</t>
  </si>
  <si>
    <t>2006-AFC-10</t>
  </si>
  <si>
    <t>TBD</t>
  </si>
  <si>
    <t>[500]</t>
  </si>
  <si>
    <t>Pre-
Construction</t>
  </si>
  <si>
    <t>Cancelled</t>
  </si>
  <si>
    <t>04/03</t>
  </si>
  <si>
    <t>Developed site</t>
  </si>
  <si>
    <t>04/26/2001</t>
  </si>
  <si>
    <t>2002-AFC-01C</t>
  </si>
  <si>
    <t>Palomar Escondido - SDG&amp;E</t>
  </si>
  <si>
    <t>Humboldt Power Plant - PG&amp;E</t>
  </si>
  <si>
    <t>07/24/2003</t>
  </si>
  <si>
    <t>4/8/2009</t>
  </si>
  <si>
    <t>Oakley Generating Station (formerly Contra Costa)</t>
  </si>
  <si>
    <t>Began: 9/10/01 Restart: 6/21/04
Resumed: 5/1/07</t>
  </si>
  <si>
    <t>03/08/2002</t>
  </si>
  <si>
    <t>N/A</t>
  </si>
  <si>
    <t>Under Construction</t>
  </si>
  <si>
    <t>9/1/2010</t>
  </si>
  <si>
    <t>Subtotal On Line 2003</t>
  </si>
  <si>
    <t>NOTES:</t>
  </si>
  <si>
    <t>Capacity
(MW)</t>
  </si>
  <si>
    <t>License Terminated</t>
  </si>
  <si>
    <t>08/03</t>
  </si>
  <si>
    <t>9/2010</t>
  </si>
  <si>
    <t>Drews - Alliance</t>
  </si>
  <si>
    <t>4/21/2010</t>
  </si>
  <si>
    <t>02/09/2000</t>
  </si>
  <si>
    <t>08/15/2001</t>
  </si>
  <si>
    <t>Subtotal On Line 2010</t>
  </si>
  <si>
    <t>06/05</t>
  </si>
  <si>
    <t>12/13/2006</t>
  </si>
  <si>
    <t>2006-AFC-5</t>
  </si>
  <si>
    <t>2000-AFC-13</t>
  </si>
  <si>
    <t>09/17/1999</t>
  </si>
  <si>
    <t>2007-AFC-4</t>
  </si>
  <si>
    <t>4/11/2012</t>
  </si>
  <si>
    <t>Pre-
Construction</t>
  </si>
  <si>
    <t>El Segundo Power Redevelopment (Dry Cooling Amendment)</t>
  </si>
  <si>
    <t>Pio Pico Energy Center - Pio Pico Energy Center LLC</t>
  </si>
  <si>
    <t>On Hold</t>
  </si>
  <si>
    <t>Rio Mesa Solar Electric Generating Facility                     BrightSource Energy</t>
  </si>
  <si>
    <t>12-mon-AFC</t>
  </si>
  <si>
    <t>Stanislaus</t>
  </si>
  <si>
    <t>Greenfield</t>
  </si>
  <si>
    <t>Kern</t>
  </si>
  <si>
    <t>03/21/2001</t>
  </si>
  <si>
    <t>1997-AFC-02</t>
  </si>
  <si>
    <t>04/01/2006</t>
  </si>
  <si>
    <t>Subtotal On Line 2001</t>
  </si>
  <si>
    <t>2009-AFC-5C</t>
  </si>
  <si>
    <t>2009-AFC-6C</t>
  </si>
  <si>
    <t>9/12/2012</t>
  </si>
  <si>
    <t>Hidden Hills Solar Electric Generating System                 BrightSource Energy, Inc.</t>
  </si>
  <si>
    <t>Woodland II - Modesto Irrigation District</t>
  </si>
  <si>
    <t>09/22/2005</t>
  </si>
  <si>
    <t>2001-AFC-06</t>
  </si>
  <si>
    <t>05/27/2005</t>
  </si>
  <si>
    <t>2001-AFC-19</t>
  </si>
  <si>
    <t>6/10</t>
  </si>
  <si>
    <t>2007-AFC-5C</t>
  </si>
  <si>
    <t>2009-AFC-8C</t>
  </si>
  <si>
    <t>Morro Bay - L.S. Power</t>
  </si>
  <si>
    <t>05/11/2001</t>
  </si>
  <si>
    <t>07/11/2001</t>
  </si>
  <si>
    <t>5/31/2012</t>
  </si>
  <si>
    <t>TBD</t>
  </si>
  <si>
    <t>1998-AFC-02</t>
  </si>
  <si>
    <t>03/06</t>
  </si>
  <si>
    <t>Not Built and License Expired</t>
  </si>
  <si>
    <t>03/16/2005</t>
  </si>
  <si>
    <t>5/6/2011</t>
  </si>
  <si>
    <t>San Bernardino</t>
  </si>
  <si>
    <t>04/25/2001</t>
  </si>
  <si>
    <t>2001-EP-14</t>
  </si>
  <si>
    <t>Moss Landing - L.S. Power</t>
  </si>
  <si>
    <t>On Hold</t>
  </si>
  <si>
    <t xml:space="preserve">Sun Valley Peaker - Edison Mission </t>
  </si>
  <si>
    <t>Operational</t>
  </si>
  <si>
    <t>4/23/2008</t>
  </si>
  <si>
    <t>Shasta</t>
  </si>
  <si>
    <t>Malburg - City of Vernon</t>
  </si>
  <si>
    <t>11/4/2010</t>
  </si>
  <si>
    <r>
      <t xml:space="preserve">Projects Anounced 
</t>
    </r>
    <r>
      <rPr>
        <sz val="9"/>
        <rFont val="Verdana"/>
        <family val="2"/>
      </rPr>
      <t>(Arranged by Project Name)</t>
    </r>
  </si>
  <si>
    <t>02/18/2004</t>
  </si>
  <si>
    <t>Demolition of old plant and construction of new plant</t>
  </si>
  <si>
    <t>09/09/2003</t>
  </si>
  <si>
    <t>12-mon AFC</t>
  </si>
  <si>
    <t>12/09/2005</t>
  </si>
  <si>
    <t>01/2006</t>
  </si>
  <si>
    <t>2009-AFC-3C</t>
  </si>
  <si>
    <t>1998-AFC-04C</t>
  </si>
  <si>
    <t>Capacity 
(MW)</t>
  </si>
  <si>
    <t>Delta - Calpine</t>
  </si>
  <si>
    <t>7/2013</t>
  </si>
  <si>
    <t>5/26/2011</t>
  </si>
  <si>
    <t>06/21/2006</t>
  </si>
  <si>
    <t>Abengoa Mojave Solar Project - Mojave Solar LLC</t>
  </si>
  <si>
    <t xml:space="preserve">Kern </t>
  </si>
  <si>
    <t>Subtotal On Line 2008</t>
  </si>
  <si>
    <t>Huntington Beach Energy Project</t>
  </si>
  <si>
    <t>2012-AFC-02</t>
  </si>
  <si>
    <t>2001-AFC-16</t>
  </si>
  <si>
    <r>
      <t>Approved and/or Under Pre-Construction</t>
    </r>
    <r>
      <rPr>
        <sz val="9"/>
        <rFont val="Verdana"/>
        <family val="2"/>
      </rPr>
      <t xml:space="preserve">
(Arranged By Date Approved)</t>
    </r>
  </si>
  <si>
    <t>Placer</t>
  </si>
  <si>
    <t>2003-AFC-01</t>
  </si>
  <si>
    <t>Pre-
Construction</t>
  </si>
  <si>
    <t xml:space="preserve"> Future project.</t>
  </si>
  <si>
    <t>Lodi Energy Center - NCPA</t>
  </si>
  <si>
    <t>04/13/2005</t>
  </si>
  <si>
    <t>10/2012 - 2014</t>
  </si>
  <si>
    <t>12/01/2005</t>
  </si>
  <si>
    <t>2000-AFC-02</t>
  </si>
  <si>
    <t>12/04</t>
  </si>
  <si>
    <t>Under Construction</t>
  </si>
  <si>
    <t>San Mateo</t>
  </si>
  <si>
    <t>12-mon AFC</t>
  </si>
  <si>
    <t>05/22/2001</t>
  </si>
  <si>
    <t>Pastoria - Calpine</t>
  </si>
  <si>
    <t>04/27/2001</t>
  </si>
  <si>
    <t xml:space="preserve"> On-line date is expected to be delayed beyond the date shown</t>
  </si>
  <si>
    <t>9/22/2010</t>
  </si>
  <si>
    <t>Megawatts in [ ] are not included in totals.</t>
  </si>
  <si>
    <t>Los Esteros Combined Cycle - Calpine</t>
  </si>
  <si>
    <t>Black Rock 5 &amp; 6 Geothermal Power Project                 CE Butte Energy, LLC.</t>
  </si>
  <si>
    <t>2006-AFC-9</t>
  </si>
  <si>
    <t>Hanford Energy Park - GWF</t>
  </si>
  <si>
    <t>1998-AFC-03</t>
  </si>
  <si>
    <t>8/30/2001
Resumed:
2/2007</t>
  </si>
  <si>
    <t>05/05</t>
  </si>
  <si>
    <t>9/8/2010</t>
  </si>
  <si>
    <t>03/05/2003</t>
  </si>
  <si>
    <t>Greenfield</t>
  </si>
  <si>
    <t xml:space="preserve"> Not Approved/Denied</t>
  </si>
  <si>
    <t>2001-AFC-05</t>
  </si>
  <si>
    <t>07/09/2001</t>
  </si>
  <si>
    <t>10/11/2008</t>
  </si>
  <si>
    <t>2001-EP-7C</t>
  </si>
  <si>
    <t>2000-SPPE-01C</t>
  </si>
  <si>
    <t>A</t>
  </si>
  <si>
    <t>2001-EP-02</t>
  </si>
  <si>
    <t>07/05</t>
  </si>
  <si>
    <t>5/1/10</t>
  </si>
  <si>
    <t>6/17/2009</t>
  </si>
  <si>
    <t>APPROVED TOTAL</t>
  </si>
  <si>
    <t>2000-AFC-01</t>
  </si>
  <si>
    <t>1999-AFC-08</t>
  </si>
  <si>
    <t>Los Esteros Simple Cycle recertification - Calpine</t>
  </si>
  <si>
    <t>03/05/2002</t>
  </si>
  <si>
    <t>07/08/2002</t>
  </si>
  <si>
    <t>United Golden Gate - El Paso</t>
  </si>
  <si>
    <t>05/02/2001</t>
  </si>
  <si>
    <t>Kings</t>
  </si>
  <si>
    <t>Operational</t>
  </si>
  <si>
    <t>10/2012 - 2014     Phased</t>
  </si>
  <si>
    <t>10/28/2010</t>
  </si>
  <si>
    <t>2001-AFC-22C</t>
  </si>
  <si>
    <t>9/23/2008</t>
  </si>
  <si>
    <t>TBD</t>
  </si>
  <si>
    <t>06/01/2003</t>
  </si>
  <si>
    <t>07/17/2002</t>
  </si>
  <si>
    <t>02/07/2002</t>
  </si>
  <si>
    <t>ON-LINE TOTAL: In Operation</t>
  </si>
  <si>
    <t>3/27/2012</t>
  </si>
  <si>
    <t>6/2012</t>
  </si>
  <si>
    <t>Orange Grove AFC - J Power USA</t>
  </si>
  <si>
    <t>06/08</t>
  </si>
  <si>
    <t>Western Midway Sunset - Edison Mission Energy</t>
  </si>
  <si>
    <t>Almond Peaker Power Plant Project - Turlock Irrigation District</t>
  </si>
  <si>
    <t>08/17/1999</t>
  </si>
  <si>
    <t>Century - Alliance</t>
  </si>
  <si>
    <t>Santa Clara</t>
  </si>
  <si>
    <t>Inland Empire - GE (UNIT 1)</t>
  </si>
  <si>
    <t>2001-EP-08</t>
  </si>
  <si>
    <t>High Desert - Constellation</t>
  </si>
  <si>
    <t>Large Scale Power Plants</t>
  </si>
  <si>
    <t>Pre-
Construction</t>
  </si>
  <si>
    <t>06/01/2006</t>
  </si>
  <si>
    <t>06/02</t>
  </si>
  <si>
    <t>8/2011</t>
  </si>
  <si>
    <t>Los Angeles</t>
  </si>
  <si>
    <t>License Teminated</t>
  </si>
  <si>
    <t>K</t>
  </si>
  <si>
    <t>04/01/2000</t>
  </si>
  <si>
    <t>4/13/2007</t>
  </si>
  <si>
    <t>9/24/2008</t>
  </si>
  <si>
    <t>11/19/2001</t>
  </si>
  <si>
    <t>2006-AFC-2</t>
  </si>
  <si>
    <t>Sentinel Peaker - CPV</t>
  </si>
  <si>
    <t>3/1/2011</t>
  </si>
  <si>
    <t>2009-AFC-10C</t>
  </si>
  <si>
    <t>5/2013</t>
  </si>
  <si>
    <t xml:space="preserve"> Total Construction (Pre-Const and Const)</t>
  </si>
  <si>
    <r>
      <t xml:space="preserve">Projects Not Approved
</t>
    </r>
    <r>
      <rPr>
        <sz val="9"/>
        <rFont val="Verdana"/>
        <family val="2"/>
      </rPr>
      <t>(Arranged By Decision Date)</t>
    </r>
  </si>
  <si>
    <t>Sunrise Simple Cycle - Texaco &amp; Edison Mission E.</t>
  </si>
  <si>
    <t>TBD</t>
  </si>
  <si>
    <t>Sutter</t>
  </si>
  <si>
    <t>01/15/2002</t>
  </si>
  <si>
    <t>2002-AFC-02C</t>
  </si>
  <si>
    <t>05/10/2001</t>
  </si>
  <si>
    <t>2008-AFC-9C</t>
  </si>
  <si>
    <t>2009-AFC-1C</t>
  </si>
  <si>
    <t>Not Built and License Expired</t>
  </si>
  <si>
    <t>Henrietta Peaker Project Combined Cycle Expansion - GWF Energy LLC</t>
  </si>
  <si>
    <t>08/07/2003</t>
  </si>
  <si>
    <t>7/2011</t>
  </si>
  <si>
    <t>6/8/2011</t>
  </si>
  <si>
    <t>2001-AFC-04C</t>
  </si>
  <si>
    <t>Subtotal On Line 2005</t>
  </si>
  <si>
    <t>05/03/2000</t>
  </si>
  <si>
    <t>7/1/09</t>
  </si>
  <si>
    <t>2009-AFC-7C</t>
  </si>
  <si>
    <t>09/19/2005</t>
  </si>
  <si>
    <t>Modification of existing equipment</t>
  </si>
  <si>
    <t>8/26/2005</t>
  </si>
  <si>
    <t>2008-AFC-10C</t>
  </si>
  <si>
    <r>
      <t xml:space="preserve">Projects In Review
</t>
    </r>
    <r>
      <rPr>
        <sz val="9"/>
        <rFont val="Verdana"/>
        <family val="2"/>
      </rPr>
      <t>(Arranged In Alphabetical Order)</t>
    </r>
  </si>
  <si>
    <t>05/31/2001</t>
  </si>
  <si>
    <t>10/03/2006</t>
  </si>
  <si>
    <t>Operational</t>
  </si>
  <si>
    <t>12/22/2010</t>
  </si>
  <si>
    <t>* Estimated on-line date if construction is not delayed.</t>
  </si>
  <si>
    <t>8/10/2011</t>
  </si>
  <si>
    <t>Redondo Beach Repower - AES</t>
  </si>
  <si>
    <t>05/20/2003</t>
  </si>
  <si>
    <t>09/11/2003</t>
  </si>
  <si>
    <t>Blythe I - NextEra Energy (FPL)</t>
  </si>
  <si>
    <t>8/11</t>
  </si>
  <si>
    <t>03/07/2001</t>
  </si>
  <si>
    <t>[656]</t>
  </si>
  <si>
    <t/>
  </si>
  <si>
    <t>AES High Grove Power Plant</t>
  </si>
  <si>
    <t>San Bernardino Co.</t>
  </si>
  <si>
    <t>Location</t>
  </si>
  <si>
    <t>07/01</t>
  </si>
  <si>
    <t>5/30/2001</t>
  </si>
  <si>
    <t>J</t>
  </si>
  <si>
    <t>Small Power Plant Exemption</t>
  </si>
  <si>
    <t xml:space="preserve"> With Testing Plants</t>
  </si>
  <si>
    <t>2009-AFC-4C</t>
  </si>
  <si>
    <t>N/A</t>
  </si>
  <si>
    <t>[250]</t>
  </si>
  <si>
    <t>03/15/2004</t>
  </si>
  <si>
    <t>7/13/2012</t>
  </si>
  <si>
    <t>19a</t>
  </si>
  <si>
    <t>19b</t>
  </si>
  <si>
    <t>31a</t>
  </si>
  <si>
    <t>31b</t>
  </si>
  <si>
    <t>04/06</t>
  </si>
  <si>
    <t>2004-AFC-01C</t>
  </si>
  <si>
    <t>7/16/2009</t>
  </si>
  <si>
    <t>N/A</t>
  </si>
  <si>
    <t>2005-AFC-1C</t>
  </si>
  <si>
    <t>CPV Vaca-Station - Competitive Power Ventures Inc.</t>
  </si>
  <si>
    <t>2000-AFC-12C</t>
  </si>
  <si>
    <t>2001-AFC-21C</t>
  </si>
  <si>
    <t>Orange</t>
  </si>
  <si>
    <t>Kings River - Kings River Cons. Dist.</t>
  </si>
  <si>
    <t>8/2010</t>
  </si>
  <si>
    <t>04/22/2003</t>
  </si>
  <si>
    <t>Pegasus Energy - Delta Power</t>
  </si>
  <si>
    <t>10/17/2005</t>
  </si>
  <si>
    <t>5/1/2013</t>
  </si>
  <si>
    <t>6/27/2012</t>
  </si>
  <si>
    <t>Operational</t>
  </si>
  <si>
    <t>41a</t>
  </si>
  <si>
    <t>41b</t>
  </si>
  <si>
    <t>2011-AFC-02</t>
  </si>
  <si>
    <t xml:space="preserve">Total Cancelled or License Expired </t>
  </si>
  <si>
    <t>L</t>
  </si>
  <si>
    <t>East Altamont - Calpine</t>
  </si>
  <si>
    <t>Kern</t>
  </si>
  <si>
    <t>Natural Gas Cogen</t>
  </si>
  <si>
    <t>Quail Brush Generating Project                              Quail Brush Genco, LLC.</t>
  </si>
  <si>
    <r>
      <t>Bold text in table</t>
    </r>
    <r>
      <rPr>
        <sz val="9"/>
        <rFont val="Verdana"/>
        <family val="2"/>
      </rPr>
      <t xml:space="preserve"> identifies a change from the previous report.</t>
    </r>
  </si>
  <si>
    <t>Subtotal On Line 2006</t>
  </si>
  <si>
    <t>Subtotal On Line 2009</t>
  </si>
  <si>
    <t>Process</t>
  </si>
  <si>
    <t>Operational</t>
  </si>
  <si>
    <t>1999-AFC-03</t>
  </si>
  <si>
    <t>Brownfield</t>
  </si>
  <si>
    <t>2001-AFC-18</t>
  </si>
  <si>
    <t>I</t>
  </si>
  <si>
    <t>San Diego</t>
  </si>
  <si>
    <t>12-mon AFC</t>
  </si>
  <si>
    <t>11/19/2012</t>
  </si>
  <si>
    <t>12/2013</t>
  </si>
  <si>
    <t>2001-AFC-25</t>
  </si>
  <si>
    <t>8/25/2010</t>
  </si>
  <si>
    <t>Carlsbad - NRG</t>
  </si>
  <si>
    <t>5/2014</t>
  </si>
  <si>
    <t>Not Built and License Expired</t>
  </si>
  <si>
    <t>E</t>
  </si>
  <si>
    <t>5/1/09</t>
  </si>
  <si>
    <t>10/03/2007</t>
  </si>
  <si>
    <t>Cancelled</t>
  </si>
  <si>
    <t>10/2010</t>
  </si>
  <si>
    <t>Suspended 
During Review</t>
  </si>
  <si>
    <t>Date Filed</t>
  </si>
  <si>
    <t>TBD in 2013</t>
  </si>
  <si>
    <t>License Terminated</t>
  </si>
  <si>
    <t>Estimated Filing Date</t>
  </si>
  <si>
    <t>03/07/2003</t>
  </si>
  <si>
    <t>Operational</t>
  </si>
  <si>
    <t>04/11/2001</t>
  </si>
  <si>
    <t>1999-AFC-8C</t>
  </si>
  <si>
    <t>Monterey</t>
  </si>
  <si>
    <t>Avenal Energy - Avenal Power Center, LLC</t>
  </si>
  <si>
    <t>2008-AFC-3C</t>
  </si>
  <si>
    <t>06/07/2001</t>
  </si>
  <si>
    <t>4/18/2001</t>
  </si>
  <si>
    <t>San Diego</t>
  </si>
  <si>
    <t>2008-AFC-1C</t>
  </si>
  <si>
    <t xml:space="preserve"> In Review</t>
  </si>
  <si>
    <t>San Bernardino</t>
  </si>
  <si>
    <r>
      <t>08/02/2004
Note:</t>
    </r>
    <r>
      <rPr>
        <sz val="8"/>
        <rFont val="Verdana"/>
        <family val="0"/>
      </rPr>
      <t>Commission decision not finalized pending NPDS permit</t>
    </r>
  </si>
  <si>
    <t>1998-AFC-01</t>
  </si>
  <si>
    <t>M</t>
  </si>
  <si>
    <t>06/06/2003</t>
  </si>
  <si>
    <t>Los Angeles County</t>
  </si>
  <si>
    <t>2000-AFC-05C</t>
  </si>
  <si>
    <t>12/2011</t>
  </si>
  <si>
    <t>Gilroy I - Calpine</t>
  </si>
  <si>
    <t>Brownfield</t>
  </si>
  <si>
    <t>Mariposa Peaker Project - Diamond Energy</t>
  </si>
  <si>
    <t>09/01/2001</t>
  </si>
  <si>
    <r>
      <t xml:space="preserve"> Power Plant Projects Filed Since 1996, Updated: 12/4/2012
</t>
    </r>
    <r>
      <rPr>
        <sz val="10"/>
        <rFont val="Arial"/>
        <family val="0"/>
      </rPr>
      <t>(Note: Does not include projects filed but were withdrawn before they were approved.)</t>
    </r>
  </si>
  <si>
    <t>JB 1/3/2011</t>
  </si>
  <si>
    <t>Sunrise Comb. Cycle Amendment - Texaco &amp; Edison Mission E.</t>
  </si>
  <si>
    <t>Hybrid Gas-Solar - City of  Palmdale                            (520 MW gas + 50 MW solar)</t>
  </si>
  <si>
    <t>Black Rock 1, 2, and 3 Geothermal Power Project
(formerly Salton Sea Geothermal) - Cal Energy</t>
  </si>
  <si>
    <t>2008-AFC-13C</t>
  </si>
  <si>
    <t>Repower</t>
  </si>
  <si>
    <t>07/21/2003</t>
  </si>
  <si>
    <t>06/07</t>
  </si>
  <si>
    <t>Unit 1 - 6/2018</t>
  </si>
  <si>
    <t>Marsh Landing Generating Station</t>
  </si>
  <si>
    <t>Wildflower Larkspur - Intergen</t>
  </si>
  <si>
    <t>Under Suspension Until 2014</t>
  </si>
  <si>
    <t>3/2013</t>
  </si>
  <si>
    <t>2011-AFC-1C</t>
  </si>
  <si>
    <t>Emergency Peakers</t>
  </si>
  <si>
    <t>04/01/2005</t>
  </si>
  <si>
    <t>04/05</t>
  </si>
  <si>
    <t>EIF Panoche - Energy Investors Fund</t>
  </si>
  <si>
    <t>Chula Vista 2 - Ramco</t>
  </si>
  <si>
    <t>2001-EP-07</t>
  </si>
  <si>
    <t>2008-AFC-11</t>
  </si>
  <si>
    <r>
      <t xml:space="preserve">Capacity
(MW)
</t>
    </r>
    <r>
      <rPr>
        <b/>
        <i/>
        <sz val="8"/>
        <rFont val="Verdana"/>
        <family val="0"/>
      </rPr>
      <t>[Bracketed
 indicates large solar]</t>
    </r>
  </si>
  <si>
    <t>Cancelled</t>
  </si>
  <si>
    <t>12-mon-AFC</t>
  </si>
  <si>
    <t>2008-AFC-7C</t>
  </si>
  <si>
    <t>07/22/2002</t>
  </si>
  <si>
    <r>
      <t>Approved</t>
    </r>
    <r>
      <rPr>
        <b/>
        <sz val="9"/>
        <rFont val="Verdana"/>
        <family val="2"/>
      </rPr>
      <t xml:space="preserve"> (Large Solar) </t>
    </r>
  </si>
  <si>
    <t>12/2003</t>
  </si>
  <si>
    <t>07/2003</t>
  </si>
  <si>
    <t>07/2001</t>
  </si>
  <si>
    <t>Mountainview Unit 3 - SCE</t>
  </si>
  <si>
    <t>Greenfield</t>
  </si>
  <si>
    <t>2005-AFC-2C</t>
  </si>
  <si>
    <t>G</t>
  </si>
  <si>
    <t>H</t>
  </si>
  <si>
    <t>Imperial Valley Solar (Formerly SES Solar Two) - Imperial Valley Solar LLC</t>
  </si>
  <si>
    <t>Not Built and License Expired</t>
  </si>
  <si>
    <t>2001-EP-01</t>
  </si>
  <si>
    <t>2001-SPPE-01</t>
  </si>
  <si>
    <t>2005-AFC-03</t>
  </si>
  <si>
    <t>Inyo County</t>
  </si>
  <si>
    <t>2006-AFC-7</t>
  </si>
  <si>
    <t>2008-AFC-2C</t>
  </si>
  <si>
    <r>
      <t xml:space="preserve">CALIFORNIA ENERGY COMMISSION - ENERGY FACILITY STATUS
</t>
    </r>
    <r>
      <rPr>
        <b/>
        <sz val="14"/>
        <rFont val="Verdana"/>
        <family val="2"/>
      </rPr>
      <t>Updated 10/15/2008</t>
    </r>
  </si>
  <si>
    <t>04/05/2001</t>
  </si>
  <si>
    <t>San Bernardino County</t>
  </si>
  <si>
    <t>Genesis Solar Energy Project - NextEra Energy</t>
  </si>
  <si>
    <t>License Teminated</t>
  </si>
  <si>
    <t>License Withdrawn</t>
  </si>
  <si>
    <t>License Withdrawn</t>
  </si>
  <si>
    <t>2006-SPPE-2C</t>
  </si>
  <si>
    <t>2001-AFC-7C</t>
  </si>
  <si>
    <t>2/15/2008</t>
  </si>
  <si>
    <t>Process</t>
  </si>
  <si>
    <t>Project Type</t>
  </si>
  <si>
    <t>1/17/2011</t>
  </si>
  <si>
    <t>2007-AFC-1C</t>
  </si>
  <si>
    <t>2007-AFC-02</t>
  </si>
  <si>
    <t>2009-AFC-09</t>
  </si>
  <si>
    <t>2008-AFC-06</t>
  </si>
  <si>
    <t>N/A</t>
  </si>
  <si>
    <t>Undeveloped</t>
  </si>
  <si>
    <t>7/28/2008</t>
  </si>
  <si>
    <t>3/24/2010</t>
  </si>
  <si>
    <t>N</t>
  </si>
  <si>
    <t>Valero Cogen (Unit 1) - Valero</t>
  </si>
  <si>
    <t>9/09</t>
  </si>
  <si>
    <t>Pre-
Construction</t>
  </si>
  <si>
    <t>2011-AFC-03</t>
  </si>
  <si>
    <t>TBD</t>
  </si>
  <si>
    <t>** Estimated on-line date if approved &amp; constructed as proposed.</t>
  </si>
  <si>
    <t>2007-AFC-3C</t>
  </si>
  <si>
    <t>2009-AFC-2C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</si>
</sst>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m/d/yyyy"/>
    <numFmt numFmtId="171" formatCode="#,##0.0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</numFmts>
  <fonts count="47">
    <font>
      <sz val="8"/>
      <name val="Verdana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icrosoft Sans Serif"/>
      <family val="2"/>
    </font>
    <font>
      <u val="single"/>
      <sz val="10"/>
      <color indexed="36"/>
      <name val="Microsoft Sans Serif"/>
      <family val="2"/>
    </font>
    <font>
      <sz val="9"/>
      <name val="Verdana"/>
      <family val="2"/>
    </font>
    <font>
      <b/>
      <sz val="18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0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Verdana"/>
      <family val="0"/>
    </font>
    <font>
      <i/>
      <sz val="9"/>
      <color indexed="9"/>
      <name val="Verdana"/>
      <family val="0"/>
    </font>
    <font>
      <b/>
      <i/>
      <sz val="11"/>
      <name val="Verdana"/>
      <family val="0"/>
    </font>
    <font>
      <sz val="8"/>
      <color indexed="9"/>
      <name val="Arial"/>
      <family val="0"/>
    </font>
    <font>
      <i/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i/>
      <sz val="11"/>
      <name val="Verdana"/>
      <family val="0"/>
    </font>
    <font>
      <b/>
      <i/>
      <sz val="9"/>
      <name val="Verdana"/>
      <family val="0"/>
    </font>
    <font>
      <b/>
      <i/>
      <sz val="12"/>
      <name val="Verdana"/>
      <family val="0"/>
    </font>
    <font>
      <b/>
      <i/>
      <sz val="8"/>
      <name val="Verdana"/>
      <family val="0"/>
    </font>
    <font>
      <b/>
      <i/>
      <u val="single"/>
      <sz val="9"/>
      <name val="Verdana"/>
      <family val="0"/>
    </font>
    <font>
      <u val="single"/>
      <sz val="9"/>
      <name val="Verdana"/>
      <family val="0"/>
    </font>
    <font>
      <b/>
      <sz val="11"/>
      <name val="Verdana"/>
      <family val="0"/>
    </font>
    <font>
      <i/>
      <u val="single"/>
      <sz val="9"/>
      <name val="Verdan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 quotePrefix="1">
      <alignment horizontal="center" vertical="center" wrapText="1"/>
    </xf>
    <xf numFmtId="3" fontId="9" fillId="24" borderId="0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Border="1" applyAlignment="1" quotePrefix="1">
      <alignment horizontal="center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 quotePrefix="1">
      <alignment horizontal="center" vertical="center" wrapText="1"/>
    </xf>
    <xf numFmtId="0" fontId="5" fillId="24" borderId="0" xfId="0" applyNumberFormat="1" applyFont="1" applyFill="1" applyBorder="1" applyAlignment="1" quotePrefix="1">
      <alignment horizontal="left" vertical="center" wrapText="1"/>
    </xf>
    <xf numFmtId="3" fontId="11" fillId="24" borderId="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 quotePrefix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 quotePrefix="1">
      <alignment horizontal="center" vertical="center" wrapText="1"/>
    </xf>
    <xf numFmtId="0" fontId="5" fillId="24" borderId="12" xfId="0" applyNumberFormat="1" applyFont="1" applyFill="1" applyBorder="1" applyAlignment="1" quotePrefix="1">
      <alignment horizontal="center" vertical="center" wrapText="1"/>
    </xf>
    <xf numFmtId="3" fontId="11" fillId="24" borderId="12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 quotePrefix="1">
      <alignment horizontal="center" vertical="center" wrapText="1"/>
    </xf>
    <xf numFmtId="3" fontId="11" fillId="24" borderId="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24" borderId="0" xfId="0" applyNumberFormat="1" applyFont="1" applyFill="1" applyBorder="1" applyAlignment="1">
      <alignment horizontal="center" vertical="center"/>
    </xf>
    <xf numFmtId="3" fontId="9" fillId="24" borderId="0" xfId="0" applyNumberFormat="1" applyFont="1" applyFill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2" borderId="15" xfId="0" applyNumberFormat="1" applyFont="1" applyFill="1" applyBorder="1" applyAlignment="1" quotePrefix="1">
      <alignment horizontal="center" vertical="center" wrapText="1"/>
    </xf>
    <xf numFmtId="0" fontId="9" fillId="22" borderId="15" xfId="0" applyNumberFormat="1" applyFont="1" applyFill="1" applyBorder="1" applyAlignment="1" quotePrefix="1">
      <alignment horizontal="center" vertical="center" wrapText="1"/>
    </xf>
    <xf numFmtId="3" fontId="5" fillId="22" borderId="15" xfId="0" applyNumberFormat="1" applyFont="1" applyFill="1" applyBorder="1" applyAlignment="1">
      <alignment horizontal="center" vertical="center" wrapText="1"/>
    </xf>
    <xf numFmtId="0" fontId="5" fillId="22" borderId="15" xfId="0" applyNumberFormat="1" applyFont="1" applyFill="1" applyBorder="1" applyAlignment="1">
      <alignment horizontal="center" vertical="center" wrapText="1"/>
    </xf>
    <xf numFmtId="3" fontId="9" fillId="22" borderId="15" xfId="0" applyNumberFormat="1" applyFont="1" applyFill="1" applyBorder="1" applyAlignment="1">
      <alignment horizontal="center" vertical="center" wrapText="1"/>
    </xf>
    <xf numFmtId="0" fontId="9" fillId="22" borderId="15" xfId="0" applyNumberFormat="1" applyFont="1" applyFill="1" applyBorder="1" applyAlignment="1">
      <alignment horizontal="center" vertical="center" wrapText="1"/>
    </xf>
    <xf numFmtId="14" fontId="5" fillId="22" borderId="15" xfId="0" applyNumberFormat="1" applyFont="1" applyFill="1" applyBorder="1" applyAlignment="1" quotePrefix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 quotePrefix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3" fontId="11" fillId="24" borderId="0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22" borderId="19" xfId="0" applyNumberFormat="1" applyFont="1" applyFill="1" applyBorder="1" applyAlignment="1" quotePrefix="1">
      <alignment horizontal="left" vertical="center" wrapText="1"/>
    </xf>
    <xf numFmtId="0" fontId="9" fillId="22" borderId="19" xfId="0" applyNumberFormat="1" applyFont="1" applyFill="1" applyBorder="1" applyAlignment="1" quotePrefix="1">
      <alignment horizontal="left" vertical="center" wrapText="1"/>
    </xf>
    <xf numFmtId="0" fontId="33" fillId="17" borderId="20" xfId="0" applyNumberFormat="1" applyFont="1" applyFill="1" applyBorder="1" applyAlignment="1" quotePrefix="1">
      <alignment horizontal="center" vertical="center" wrapText="1"/>
    </xf>
    <xf numFmtId="0" fontId="5" fillId="3" borderId="20" xfId="0" applyNumberFormat="1" applyFont="1" applyFill="1" applyBorder="1" applyAlignment="1" quotePrefix="1">
      <alignment horizontal="center" vertical="center" wrapText="1"/>
    </xf>
    <xf numFmtId="0" fontId="32" fillId="17" borderId="20" xfId="0" applyNumberFormat="1" applyFont="1" applyFill="1" applyBorder="1" applyAlignment="1" quotePrefix="1">
      <alignment horizontal="center" vertical="center" wrapText="1"/>
    </xf>
    <xf numFmtId="0" fontId="5" fillId="24" borderId="21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22" borderId="22" xfId="0" applyNumberFormat="1" applyFont="1" applyFill="1" applyBorder="1" applyAlignment="1">
      <alignment horizontal="center" vertical="center" wrapText="1"/>
    </xf>
    <xf numFmtId="14" fontId="5" fillId="22" borderId="22" xfId="0" applyNumberFormat="1" applyFont="1" applyFill="1" applyBorder="1" applyAlignment="1" quotePrefix="1">
      <alignment horizontal="center" vertical="center" wrapText="1"/>
    </xf>
    <xf numFmtId="49" fontId="5" fillId="22" borderId="22" xfId="0" applyNumberFormat="1" applyFon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center" vertical="center" wrapText="1"/>
    </xf>
    <xf numFmtId="49" fontId="5" fillId="22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 quotePrefix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 quotePrefix="1">
      <alignment horizontal="center" vertical="center" wrapText="1"/>
    </xf>
    <xf numFmtId="0" fontId="32" fillId="0" borderId="20" xfId="0" applyNumberFormat="1" applyFont="1" applyFill="1" applyBorder="1" applyAlignment="1" quotePrefix="1">
      <alignment horizontal="center" vertical="center" wrapText="1"/>
    </xf>
    <xf numFmtId="0" fontId="5" fillId="4" borderId="2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 quotePrefix="1">
      <alignment horizontal="left" vertical="center" wrapText="1"/>
    </xf>
    <xf numFmtId="0" fontId="5" fillId="4" borderId="23" xfId="0" applyNumberFormat="1" applyFont="1" applyFill="1" applyBorder="1" applyAlignment="1" quotePrefix="1">
      <alignment horizontal="left" vertical="center" wrapText="1"/>
    </xf>
    <xf numFmtId="0" fontId="5" fillId="4" borderId="22" xfId="0" applyNumberFormat="1" applyFont="1" applyFill="1" applyBorder="1" applyAlignment="1" quotePrefix="1">
      <alignment horizontal="center" vertical="center" wrapText="1"/>
    </xf>
    <xf numFmtId="0" fontId="5" fillId="4" borderId="19" xfId="0" applyNumberFormat="1" applyFont="1" applyFill="1" applyBorder="1" applyAlignment="1">
      <alignment horizontal="left" vertical="center" wrapText="1"/>
    </xf>
    <xf numFmtId="171" fontId="11" fillId="24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quotePrefix="1">
      <alignment horizontal="center" vertical="center" wrapText="1"/>
    </xf>
    <xf numFmtId="0" fontId="36" fillId="0" borderId="0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10" borderId="15" xfId="0" applyNumberFormat="1" applyFont="1" applyFill="1" applyBorder="1" applyAlignment="1" quotePrefix="1">
      <alignment horizontal="center" vertical="center" wrapText="1"/>
    </xf>
    <xf numFmtId="0" fontId="33" fillId="10" borderId="15" xfId="0" applyNumberFormat="1" applyFont="1" applyFill="1" applyBorder="1" applyAlignment="1" quotePrefix="1">
      <alignment horizontal="center" vertical="center" wrapText="1"/>
    </xf>
    <xf numFmtId="3" fontId="33" fillId="10" borderId="15" xfId="0" applyNumberFormat="1" applyFont="1" applyFill="1" applyBorder="1" applyAlignment="1" quotePrefix="1">
      <alignment horizontal="center" vertical="center" wrapText="1"/>
    </xf>
    <xf numFmtId="3" fontId="32" fillId="10" borderId="15" xfId="0" applyNumberFormat="1" applyFont="1" applyFill="1" applyBorder="1" applyAlignment="1" quotePrefix="1">
      <alignment horizontal="center" vertical="center" wrapText="1"/>
    </xf>
    <xf numFmtId="3" fontId="32" fillId="10" borderId="22" xfId="0" applyNumberFormat="1" applyFont="1" applyFill="1" applyBorder="1" applyAlignment="1" quotePrefix="1">
      <alignment horizontal="center" vertical="center" wrapText="1"/>
    </xf>
    <xf numFmtId="0" fontId="5" fillId="22" borderId="20" xfId="0" applyNumberFormat="1" applyFont="1" applyFill="1" applyBorder="1" applyAlignment="1" quotePrefix="1">
      <alignment horizontal="center" vertical="center" wrapText="1"/>
    </xf>
    <xf numFmtId="16" fontId="5" fillId="22" borderId="15" xfId="0" applyNumberFormat="1" applyFont="1" applyFill="1" applyBorder="1" applyAlignment="1" quotePrefix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26" borderId="10" xfId="0" applyNumberFormat="1" applyFont="1" applyFill="1" applyBorder="1" applyAlignment="1">
      <alignment horizontal="center" vertical="center" wrapText="1"/>
    </xf>
    <xf numFmtId="49" fontId="5" fillId="22" borderId="15" xfId="0" applyNumberFormat="1" applyFont="1" applyFill="1" applyBorder="1" applyAlignment="1" quotePrefix="1">
      <alignment horizontal="center" vertical="center" wrapText="1"/>
    </xf>
    <xf numFmtId="171" fontId="11" fillId="24" borderId="0" xfId="0" applyNumberFormat="1" applyFont="1" applyFill="1" applyBorder="1" applyAlignment="1" quotePrefix="1">
      <alignment horizontal="center" vertical="center" wrapText="1"/>
    </xf>
    <xf numFmtId="14" fontId="13" fillId="22" borderId="26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9" fillId="22" borderId="20" xfId="0" applyNumberFormat="1" applyFont="1" applyFill="1" applyBorder="1" applyAlignment="1" quotePrefix="1">
      <alignment horizontal="center" vertical="center" wrapText="1"/>
    </xf>
    <xf numFmtId="0" fontId="9" fillId="24" borderId="25" xfId="0" applyNumberFormat="1" applyFont="1" applyFill="1" applyBorder="1" applyAlignment="1" quotePrefix="1">
      <alignment horizontal="center" vertical="center" wrapText="1"/>
    </xf>
    <xf numFmtId="0" fontId="5" fillId="0" borderId="25" xfId="0" applyNumberFormat="1" applyFont="1" applyFill="1" applyBorder="1" applyAlignment="1" quotePrefix="1">
      <alignment horizontal="center" vertical="center" wrapText="1"/>
    </xf>
    <xf numFmtId="0" fontId="5" fillId="0" borderId="20" xfId="0" applyNumberFormat="1" applyFont="1" applyFill="1" applyBorder="1" applyAlignment="1" quotePrefix="1">
      <alignment horizontal="center" vertical="center" wrapText="1"/>
    </xf>
    <xf numFmtId="0" fontId="5" fillId="22" borderId="23" xfId="0" applyNumberFormat="1" applyFont="1" applyFill="1" applyBorder="1" applyAlignment="1">
      <alignment horizontal="left" vertical="center" wrapText="1"/>
    </xf>
    <xf numFmtId="49" fontId="5" fillId="22" borderId="25" xfId="0" applyNumberFormat="1" applyFont="1" applyFill="1" applyBorder="1" applyAlignment="1">
      <alignment horizontal="center" vertical="center" wrapText="1"/>
    </xf>
    <xf numFmtId="0" fontId="5" fillId="24" borderId="25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 quotePrefix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5" fillId="22" borderId="23" xfId="0" applyNumberFormat="1" applyFont="1" applyFill="1" applyBorder="1" applyAlignment="1" quotePrefix="1">
      <alignment horizontal="left" vertical="center" wrapText="1"/>
    </xf>
    <xf numFmtId="0" fontId="5" fillId="22" borderId="22" xfId="0" applyNumberFormat="1" applyFont="1" applyFill="1" applyBorder="1" applyAlignment="1" quotePrefix="1">
      <alignment horizontal="center" vertical="center" wrapText="1"/>
    </xf>
    <xf numFmtId="0" fontId="32" fillId="10" borderId="22" xfId="0" applyNumberFormat="1" applyFont="1" applyFill="1" applyBorder="1" applyAlignment="1">
      <alignment horizontal="center" vertical="center" wrapText="1"/>
    </xf>
    <xf numFmtId="0" fontId="5" fillId="22" borderId="25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22" borderId="30" xfId="0" applyNumberFormat="1" applyFont="1" applyFill="1" applyBorder="1" applyAlignment="1" quotePrefix="1">
      <alignment horizontal="left" vertical="center" wrapText="1"/>
    </xf>
    <xf numFmtId="0" fontId="5" fillId="22" borderId="31" xfId="0" applyNumberFormat="1" applyFont="1" applyFill="1" applyBorder="1" applyAlignment="1" quotePrefix="1">
      <alignment horizontal="center" vertical="center" wrapText="1"/>
    </xf>
    <xf numFmtId="0" fontId="5" fillId="22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17" borderId="20" xfId="0" applyNumberFormat="1" applyFont="1" applyFill="1" applyBorder="1" applyAlignment="1">
      <alignment horizontal="center" vertical="center" wrapText="1"/>
    </xf>
    <xf numFmtId="3" fontId="5" fillId="22" borderId="15" xfId="0" applyNumberFormat="1" applyFont="1" applyFill="1" applyBorder="1" applyAlignment="1" quotePrefix="1">
      <alignment horizontal="center" vertical="center" wrapText="1"/>
    </xf>
    <xf numFmtId="0" fontId="5" fillId="22" borderId="10" xfId="0" applyNumberFormat="1" applyFont="1" applyFill="1" applyBorder="1" applyAlignment="1" quotePrefix="1">
      <alignment horizontal="center" vertical="center" wrapText="1"/>
    </xf>
    <xf numFmtId="49" fontId="5" fillId="22" borderId="10" xfId="0" applyNumberFormat="1" applyFont="1" applyFill="1" applyBorder="1" applyAlignment="1" quotePrefix="1">
      <alignment horizontal="center" vertical="center" wrapText="1"/>
    </xf>
    <xf numFmtId="0" fontId="32" fillId="10" borderId="15" xfId="0" applyNumberFormat="1" applyFont="1" applyFill="1" applyBorder="1" applyAlignment="1">
      <alignment horizontal="center" vertical="center" wrapText="1"/>
    </xf>
    <xf numFmtId="49" fontId="5" fillId="22" borderId="20" xfId="0" applyNumberFormat="1" applyFont="1" applyFill="1" applyBorder="1" applyAlignment="1" quotePrefix="1">
      <alignment horizontal="center" vertical="center" wrapText="1"/>
    </xf>
    <xf numFmtId="1" fontId="5" fillId="4" borderId="15" xfId="0" applyNumberFormat="1" applyFont="1" applyFill="1" applyBorder="1" applyAlignment="1" quotePrefix="1">
      <alignment horizontal="center" vertical="center" wrapText="1"/>
    </xf>
    <xf numFmtId="0" fontId="5" fillId="11" borderId="22" xfId="0" applyNumberFormat="1" applyFont="1" applyFill="1" applyBorder="1" applyAlignment="1">
      <alignment horizontal="center" vertical="center" wrapText="1"/>
    </xf>
    <xf numFmtId="0" fontId="5" fillId="11" borderId="25" xfId="0" applyNumberFormat="1" applyFont="1" applyFill="1" applyBorder="1" applyAlignment="1">
      <alignment horizontal="center" vertical="center" wrapText="1"/>
    </xf>
    <xf numFmtId="0" fontId="5" fillId="11" borderId="23" xfId="0" applyNumberFormat="1" applyFont="1" applyFill="1" applyBorder="1" applyAlignment="1" quotePrefix="1">
      <alignment horizontal="left" vertical="center" wrapText="1"/>
    </xf>
    <xf numFmtId="0" fontId="5" fillId="11" borderId="22" xfId="0" applyNumberFormat="1" applyFont="1" applyFill="1" applyBorder="1" applyAlignment="1" quotePrefix="1">
      <alignment horizontal="center" vertical="center" wrapText="1"/>
    </xf>
    <xf numFmtId="3" fontId="5" fillId="11" borderId="22" xfId="0" applyNumberFormat="1" applyFont="1" applyFill="1" applyBorder="1" applyAlignment="1" quotePrefix="1">
      <alignment horizontal="center" vertical="center" wrapText="1"/>
    </xf>
    <xf numFmtId="49" fontId="5" fillId="11" borderId="22" xfId="0" applyNumberFormat="1" applyFont="1" applyFill="1" applyBorder="1" applyAlignment="1">
      <alignment horizontal="center" vertical="center" wrapText="1"/>
    </xf>
    <xf numFmtId="0" fontId="5" fillId="26" borderId="32" xfId="0" applyNumberFormat="1" applyFont="1" applyFill="1" applyBorder="1" applyAlignment="1">
      <alignment horizontal="left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5" fillId="4" borderId="32" xfId="0" applyNumberFormat="1" applyFont="1" applyFill="1" applyBorder="1" applyAlignment="1">
      <alignment horizontal="left" vertical="center" wrapText="1"/>
    </xf>
    <xf numFmtId="16" fontId="5" fillId="4" borderId="10" xfId="0" applyNumberFormat="1" applyFont="1" applyFill="1" applyBorder="1" applyAlignment="1" quotePrefix="1">
      <alignment horizontal="center" vertical="center" wrapText="1"/>
    </xf>
    <xf numFmtId="0" fontId="5" fillId="22" borderId="19" xfId="0" applyNumberFormat="1" applyFont="1" applyFill="1" applyBorder="1" applyAlignment="1">
      <alignment horizontal="left" vertical="center" wrapText="1"/>
    </xf>
    <xf numFmtId="171" fontId="41" fillId="24" borderId="0" xfId="0" applyNumberFormat="1" applyFont="1" applyFill="1" applyBorder="1" applyAlignment="1" quotePrefix="1">
      <alignment horizontal="center" vertical="center" wrapText="1"/>
    </xf>
    <xf numFmtId="3" fontId="5" fillId="4" borderId="22" xfId="0" applyNumberFormat="1" applyFont="1" applyFill="1" applyBorder="1" applyAlignment="1" quotePrefix="1">
      <alignment horizontal="center" vertical="center" wrapText="1"/>
    </xf>
    <xf numFmtId="17" fontId="5" fillId="22" borderId="20" xfId="0" applyNumberFormat="1" applyFont="1" applyFill="1" applyBorder="1" applyAlignment="1" quotePrefix="1">
      <alignment horizontal="center" vertical="center" wrapText="1"/>
    </xf>
    <xf numFmtId="0" fontId="5" fillId="25" borderId="15" xfId="0" applyNumberFormat="1" applyFont="1" applyFill="1" applyBorder="1" applyAlignment="1" quotePrefix="1">
      <alignment horizontal="center" vertical="center" wrapText="1"/>
    </xf>
    <xf numFmtId="16" fontId="5" fillId="22" borderId="10" xfId="0" applyNumberFormat="1" applyFont="1" applyFill="1" applyBorder="1" applyAlignment="1" quotePrefix="1">
      <alignment horizontal="center" vertical="center" wrapText="1"/>
    </xf>
    <xf numFmtId="0" fontId="32" fillId="10" borderId="31" xfId="0" applyNumberFormat="1" applyFont="1" applyFill="1" applyBorder="1" applyAlignment="1" quotePrefix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" fontId="40" fillId="24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175" fontId="40" fillId="0" borderId="15" xfId="42" applyNumberFormat="1" applyFont="1" applyFill="1" applyBorder="1" applyAlignment="1">
      <alignment horizontal="right" vertical="top"/>
    </xf>
    <xf numFmtId="3" fontId="40" fillId="24" borderId="11" xfId="0" applyNumberFormat="1" applyFont="1" applyFill="1" applyBorder="1" applyAlignment="1">
      <alignment horizontal="right" vertical="center" wrapText="1"/>
    </xf>
    <xf numFmtId="0" fontId="5" fillId="22" borderId="10" xfId="0" applyNumberFormat="1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5" fillId="22" borderId="32" xfId="0" applyNumberFormat="1" applyFont="1" applyFill="1" applyBorder="1" applyAlignment="1">
      <alignment horizontal="left" vertical="center" wrapText="1"/>
    </xf>
    <xf numFmtId="3" fontId="5" fillId="22" borderId="22" xfId="0" applyNumberFormat="1" applyFont="1" applyFill="1" applyBorder="1" applyAlignment="1" quotePrefix="1">
      <alignment horizontal="center" vertical="center" wrapText="1"/>
    </xf>
    <xf numFmtId="0" fontId="5" fillId="25" borderId="22" xfId="0" applyNumberFormat="1" applyFont="1" applyFill="1" applyBorder="1" applyAlignment="1">
      <alignment horizontal="center" vertical="center" wrapText="1"/>
    </xf>
    <xf numFmtId="0" fontId="5" fillId="22" borderId="32" xfId="0" applyNumberFormat="1" applyFont="1" applyFill="1" applyBorder="1" applyAlignment="1" quotePrefix="1">
      <alignment horizontal="left" vertical="center" wrapText="1"/>
    </xf>
    <xf numFmtId="0" fontId="32" fillId="10" borderId="10" xfId="0" applyNumberFormat="1" applyFont="1" applyFill="1" applyBorder="1" applyAlignment="1" quotePrefix="1">
      <alignment horizontal="center" vertical="center" wrapText="1"/>
    </xf>
    <xf numFmtId="14" fontId="5" fillId="22" borderId="10" xfId="0" applyNumberFormat="1" applyFont="1" applyFill="1" applyBorder="1" applyAlignment="1" quotePrefix="1">
      <alignment horizontal="center" vertical="center" wrapText="1"/>
    </xf>
    <xf numFmtId="3" fontId="5" fillId="22" borderId="22" xfId="0" applyNumberFormat="1" applyFont="1" applyFill="1" applyBorder="1" applyAlignment="1">
      <alignment horizontal="center" vertical="center" wrapText="1"/>
    </xf>
    <xf numFmtId="49" fontId="5" fillId="22" borderId="25" xfId="0" applyNumberFormat="1" applyFont="1" applyFill="1" applyBorder="1" applyAlignment="1" quotePrefix="1">
      <alignment horizontal="center" vertical="center" wrapText="1"/>
    </xf>
    <xf numFmtId="14" fontId="13" fillId="22" borderId="25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5" fillId="22" borderId="20" xfId="0" applyNumberFormat="1" applyFont="1" applyFill="1" applyBorder="1" applyAlignment="1">
      <alignment horizontal="center" vertical="center" wrapText="1"/>
    </xf>
    <xf numFmtId="0" fontId="12" fillId="27" borderId="0" xfId="0" applyFont="1" applyFill="1" applyAlignment="1">
      <alignment horizontal="center" vertical="center"/>
    </xf>
    <xf numFmtId="3" fontId="39" fillId="24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5" fillId="22" borderId="23" xfId="0" applyFont="1" applyFill="1" applyBorder="1" applyAlignment="1">
      <alignment horizontal="left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25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center" wrapText="1"/>
    </xf>
    <xf numFmtId="14" fontId="5" fillId="22" borderId="24" xfId="0" applyNumberFormat="1" applyFont="1" applyFill="1" applyBorder="1" applyAlignment="1" quotePrefix="1">
      <alignment horizontal="center" vertical="center" wrapText="1"/>
    </xf>
    <xf numFmtId="0" fontId="5" fillId="22" borderId="24" xfId="0" applyNumberFormat="1" applyFont="1" applyFill="1" applyBorder="1" applyAlignment="1">
      <alignment horizontal="center" vertical="center" wrapText="1"/>
    </xf>
    <xf numFmtId="16" fontId="5" fillId="22" borderId="26" xfId="0" applyNumberFormat="1" applyFont="1" applyFill="1" applyBorder="1" applyAlignment="1" quotePrefix="1">
      <alignment horizontal="center" vertical="center" wrapText="1"/>
    </xf>
    <xf numFmtId="0" fontId="2" fillId="27" borderId="0" xfId="0" applyFont="1" applyFill="1" applyAlignment="1">
      <alignment horizontal="center" vertical="center" wrapText="1"/>
    </xf>
    <xf numFmtId="0" fontId="46" fillId="22" borderId="10" xfId="0" applyNumberFormat="1" applyFont="1" applyFill="1" applyBorder="1" applyAlignment="1">
      <alignment horizontal="center" vertical="center" wrapText="1"/>
    </xf>
    <xf numFmtId="3" fontId="9" fillId="24" borderId="0" xfId="0" applyNumberFormat="1" applyFont="1" applyFill="1" applyBorder="1" applyAlignment="1">
      <alignment horizontal="right" vertical="center"/>
    </xf>
    <xf numFmtId="3" fontId="40" fillId="24" borderId="0" xfId="0" applyNumberFormat="1" applyFont="1" applyFill="1" applyBorder="1" applyAlignment="1">
      <alignment horizontal="right" vertical="center" wrapText="1"/>
    </xf>
    <xf numFmtId="3" fontId="5" fillId="24" borderId="0" xfId="0" applyNumberFormat="1" applyFont="1" applyFill="1" applyBorder="1" applyAlignment="1">
      <alignment horizontal="right" vertical="center"/>
    </xf>
    <xf numFmtId="0" fontId="2" fillId="27" borderId="0" xfId="0" applyFont="1" applyFill="1" applyBorder="1" applyAlignment="1" quotePrefix="1">
      <alignment horizontal="center" vertical="center" wrapText="1"/>
    </xf>
    <xf numFmtId="3" fontId="46" fillId="22" borderId="22" xfId="0" applyNumberFormat="1" applyFont="1" applyFill="1" applyBorder="1" applyAlignment="1" quotePrefix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7" fillId="27" borderId="19" xfId="0" applyNumberFormat="1" applyFont="1" applyFill="1" applyBorder="1" applyAlignment="1" quotePrefix="1">
      <alignment horizontal="left" vertical="center" wrapText="1"/>
    </xf>
    <xf numFmtId="0" fontId="7" fillId="27" borderId="15" xfId="0" applyNumberFormat="1" applyFont="1" applyFill="1" applyBorder="1" applyAlignment="1" quotePrefix="1">
      <alignment horizontal="center" vertical="center" wrapText="1"/>
    </xf>
    <xf numFmtId="14" fontId="7" fillId="27" borderId="15" xfId="0" applyNumberFormat="1" applyFont="1" applyFill="1" applyBorder="1" applyAlignment="1" quotePrefix="1">
      <alignment horizontal="center" vertical="center" wrapText="1"/>
    </xf>
    <xf numFmtId="49" fontId="7" fillId="27" borderId="15" xfId="0" applyNumberFormat="1" applyFont="1" applyFill="1" applyBorder="1" applyAlignment="1">
      <alignment horizontal="center" vertical="center" wrapText="1"/>
    </xf>
    <xf numFmtId="0" fontId="7" fillId="27" borderId="15" xfId="0" applyNumberFormat="1" applyFont="1" applyFill="1" applyBorder="1" applyAlignment="1">
      <alignment horizontal="center" vertical="center" wrapText="1"/>
    </xf>
    <xf numFmtId="0" fontId="7" fillId="27" borderId="20" xfId="0" applyNumberFormat="1" applyFont="1" applyFill="1" applyBorder="1" applyAlignment="1">
      <alignment horizontal="center" vertical="center" wrapText="1"/>
    </xf>
    <xf numFmtId="3" fontId="46" fillId="22" borderId="22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/>
    </xf>
    <xf numFmtId="171" fontId="43" fillId="27" borderId="15" xfId="0" applyNumberFormat="1" applyFont="1" applyFill="1" applyBorder="1" applyAlignment="1" quotePrefix="1">
      <alignment horizontal="center" vertical="center" wrapText="1"/>
    </xf>
    <xf numFmtId="171" fontId="7" fillId="0" borderId="15" xfId="0" applyNumberFormat="1" applyFont="1" applyFill="1" applyBorder="1" applyAlignment="1">
      <alignment horizontal="center" vertical="center" wrapText="1"/>
    </xf>
    <xf numFmtId="171" fontId="11" fillId="24" borderId="0" xfId="0" applyNumberFormat="1" applyFont="1" applyFill="1" applyBorder="1" applyAlignment="1">
      <alignment horizontal="center" vertical="center" wrapText="1"/>
    </xf>
    <xf numFmtId="171" fontId="46" fillId="22" borderId="22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 quotePrefix="1">
      <alignment horizontal="center" vertical="center" wrapText="1"/>
    </xf>
    <xf numFmtId="0" fontId="5" fillId="22" borderId="35" xfId="0" applyNumberFormat="1" applyFont="1" applyFill="1" applyBorder="1" applyAlignment="1">
      <alignment horizontal="left" vertical="center" wrapText="1"/>
    </xf>
    <xf numFmtId="170" fontId="5" fillId="22" borderId="24" xfId="0" applyNumberFormat="1" applyFont="1" applyFill="1" applyBorder="1" applyAlignment="1" quotePrefix="1">
      <alignment horizontal="center" vertical="center" wrapText="1"/>
    </xf>
    <xf numFmtId="170" fontId="5" fillId="22" borderId="10" xfId="0" applyNumberFormat="1" applyFont="1" applyFill="1" applyBorder="1" applyAlignment="1" quotePrefix="1">
      <alignment horizontal="center" vertical="center" wrapText="1"/>
    </xf>
    <xf numFmtId="170" fontId="5" fillId="22" borderId="20" xfId="0" applyNumberFormat="1" applyFont="1" applyFill="1" applyBorder="1" applyAlignment="1" quotePrefix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11" borderId="19" xfId="0" applyNumberFormat="1" applyFont="1" applyFill="1" applyBorder="1" applyAlignment="1" quotePrefix="1">
      <alignment horizontal="left" vertical="center" wrapText="1"/>
    </xf>
    <xf numFmtId="0" fontId="5" fillId="11" borderId="15" xfId="0" applyNumberFormat="1" applyFont="1" applyFill="1" applyBorder="1" applyAlignment="1" quotePrefix="1">
      <alignment horizontal="center" vertical="center" wrapText="1"/>
    </xf>
    <xf numFmtId="3" fontId="5" fillId="11" borderId="15" xfId="0" applyNumberFormat="1" applyFont="1" applyFill="1" applyBorder="1" applyAlignment="1" quotePrefix="1">
      <alignment horizontal="center"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49" fontId="5" fillId="11" borderId="15" xfId="0" applyNumberFormat="1" applyFont="1" applyFill="1" applyBorder="1" applyAlignment="1" quotePrefix="1">
      <alignment horizontal="center" vertical="center" wrapText="1"/>
    </xf>
    <xf numFmtId="0" fontId="5" fillId="11" borderId="20" xfId="0" applyNumberFormat="1" applyFont="1" applyFill="1" applyBorder="1" applyAlignment="1" quotePrefix="1">
      <alignment horizontal="center" vertical="center" wrapText="1"/>
    </xf>
    <xf numFmtId="0" fontId="0" fillId="11" borderId="36" xfId="0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4" fontId="0" fillId="11" borderId="11" xfId="0" applyNumberForma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3" fontId="5" fillId="22" borderId="15" xfId="0" applyNumberFormat="1" applyFont="1" applyFill="1" applyBorder="1" applyAlignment="1">
      <alignment horizontal="center" vertical="center" wrapText="1"/>
    </xf>
    <xf numFmtId="170" fontId="5" fillId="22" borderId="15" xfId="0" applyNumberFormat="1" applyFont="1" applyFill="1" applyBorder="1" applyAlignment="1">
      <alignment horizontal="center" vertical="center" wrapText="1"/>
    </xf>
    <xf numFmtId="170" fontId="5" fillId="22" borderId="15" xfId="0" applyNumberFormat="1" applyFont="1" applyFill="1" applyBorder="1" applyAlignment="1" quotePrefix="1">
      <alignment horizontal="center" vertical="center" wrapText="1"/>
    </xf>
    <xf numFmtId="0" fontId="5" fillId="22" borderId="25" xfId="0" applyFont="1" applyFill="1" applyBorder="1" applyAlignment="1" quotePrefix="1">
      <alignment horizontal="center" vertical="center" wrapText="1"/>
    </xf>
    <xf numFmtId="49" fontId="5" fillId="22" borderId="22" xfId="0" applyNumberFormat="1" applyFont="1" applyFill="1" applyBorder="1" applyAlignment="1" quotePrefix="1">
      <alignment horizontal="center" vertical="center" wrapText="1"/>
    </xf>
    <xf numFmtId="0" fontId="5" fillId="27" borderId="15" xfId="0" applyNumberFormat="1" applyFont="1" applyFill="1" applyBorder="1" applyAlignment="1" quotePrefix="1">
      <alignment horizontal="center" vertical="center" wrapText="1"/>
    </xf>
    <xf numFmtId="14" fontId="5" fillId="27" borderId="15" xfId="0" applyNumberFormat="1" applyFont="1" applyFill="1" applyBorder="1" applyAlignment="1" quotePrefix="1">
      <alignment horizontal="center" vertical="center" wrapText="1"/>
    </xf>
    <xf numFmtId="49" fontId="5" fillId="27" borderId="20" xfId="0" applyNumberFormat="1" applyFont="1" applyFill="1" applyBorder="1" applyAlignment="1">
      <alignment horizontal="center" vertical="center" wrapText="1"/>
    </xf>
    <xf numFmtId="3" fontId="7" fillId="27" borderId="15" xfId="0" applyNumberFormat="1" applyFont="1" applyFill="1" applyBorder="1" applyAlignment="1">
      <alignment horizontal="right" vertical="center" wrapText="1"/>
    </xf>
    <xf numFmtId="0" fontId="8" fillId="10" borderId="15" xfId="0" applyNumberFormat="1" applyFont="1" applyFill="1" applyBorder="1" applyAlignment="1" quotePrefix="1">
      <alignment horizontal="center" vertical="center" wrapText="1"/>
    </xf>
    <xf numFmtId="0" fontId="5" fillId="22" borderId="35" xfId="0" applyFont="1" applyFill="1" applyBorder="1" applyAlignment="1">
      <alignment horizontal="left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171" fontId="41" fillId="24" borderId="0" xfId="0" applyNumberFormat="1" applyFont="1" applyFill="1" applyBorder="1" applyAlignment="1" quotePrefix="1">
      <alignment horizontal="center" vertical="center" wrapText="1"/>
    </xf>
    <xf numFmtId="16" fontId="5" fillId="22" borderId="24" xfId="0" applyNumberFormat="1" applyFont="1" applyFill="1" applyBorder="1" applyAlignment="1" quotePrefix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22" borderId="1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5" fillId="3" borderId="15" xfId="0" applyNumberFormat="1" applyFont="1" applyFill="1" applyBorder="1" applyAlignment="1" quotePrefix="1">
      <alignment horizontal="center" vertical="center" wrapText="1"/>
    </xf>
    <xf numFmtId="0" fontId="32" fillId="17" borderId="15" xfId="0" applyNumberFormat="1" applyFont="1" applyFill="1" applyBorder="1" applyAlignment="1">
      <alignment horizontal="center" vertical="center" wrapText="1"/>
    </xf>
    <xf numFmtId="0" fontId="32" fillId="17" borderId="15" xfId="0" applyNumberFormat="1" applyFont="1" applyFill="1" applyBorder="1" applyAlignment="1" quotePrefix="1">
      <alignment horizontal="center" vertical="center" wrapText="1"/>
    </xf>
    <xf numFmtId="0" fontId="33" fillId="17" borderId="15" xfId="0" applyNumberFormat="1" applyFont="1" applyFill="1" applyBorder="1" applyAlignment="1" quotePrefix="1">
      <alignment horizontal="center" vertical="center" wrapText="1"/>
    </xf>
    <xf numFmtId="0" fontId="5" fillId="22" borderId="20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3" fontId="5" fillId="22" borderId="13" xfId="0" applyNumberFormat="1" applyFont="1" applyFill="1" applyBorder="1" applyAlignment="1">
      <alignment horizontal="center" vertical="center" wrapText="1"/>
    </xf>
    <xf numFmtId="16" fontId="5" fillId="22" borderId="38" xfId="0" applyNumberFormat="1" applyFont="1" applyFill="1" applyBorder="1" applyAlignment="1" quotePrefix="1">
      <alignment horizontal="center" vertical="center" wrapText="1"/>
    </xf>
    <xf numFmtId="171" fontId="34" fillId="24" borderId="11" xfId="0" applyNumberFormat="1" applyFont="1" applyFill="1" applyBorder="1" applyAlignment="1">
      <alignment horizontal="center" vertical="center" wrapText="1"/>
    </xf>
    <xf numFmtId="3" fontId="11" fillId="24" borderId="12" xfId="0" applyNumberFormat="1" applyFont="1" applyFill="1" applyBorder="1" applyAlignment="1">
      <alignment horizontal="right" vertical="center"/>
    </xf>
    <xf numFmtId="171" fontId="34" fillId="24" borderId="13" xfId="0" applyNumberFormat="1" applyFont="1" applyFill="1" applyBorder="1" applyAlignment="1">
      <alignment horizontal="center" vertical="center" wrapText="1"/>
    </xf>
    <xf numFmtId="171" fontId="34" fillId="24" borderId="11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 quotePrefix="1">
      <alignment horizontal="center" vertical="center" wrapText="1"/>
    </xf>
    <xf numFmtId="0" fontId="5" fillId="24" borderId="41" xfId="0" applyNumberFormat="1" applyFont="1" applyFill="1" applyBorder="1" applyAlignment="1" quotePrefix="1">
      <alignment horizontal="center" vertical="center" wrapText="1"/>
    </xf>
    <xf numFmtId="0" fontId="5" fillId="24" borderId="42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 quotePrefix="1">
      <alignment horizontal="center" vertical="center" wrapText="1"/>
    </xf>
    <xf numFmtId="0" fontId="7" fillId="24" borderId="37" xfId="0" applyNumberFormat="1" applyFont="1" applyFill="1" applyBorder="1" applyAlignment="1" quotePrefix="1">
      <alignment horizontal="center" vertical="center" wrapText="1"/>
    </xf>
    <xf numFmtId="0" fontId="5" fillId="24" borderId="43" xfId="0" applyNumberFormat="1" applyFont="1" applyFill="1" applyBorder="1" applyAlignment="1" quotePrefix="1">
      <alignment horizontal="center" vertical="center" wrapText="1"/>
    </xf>
    <xf numFmtId="0" fontId="5" fillId="4" borderId="30" xfId="0" applyNumberFormat="1" applyFont="1" applyFill="1" applyBorder="1" applyAlignment="1" quotePrefix="1">
      <alignment horizontal="left" vertical="center" wrapText="1"/>
    </xf>
    <xf numFmtId="0" fontId="5" fillId="4" borderId="31" xfId="0" applyNumberFormat="1" applyFont="1" applyFill="1" applyBorder="1" applyAlignment="1">
      <alignment horizontal="center" vertical="center" wrapText="1"/>
    </xf>
    <xf numFmtId="0" fontId="5" fillId="4" borderId="31" xfId="0" applyNumberFormat="1" applyFont="1" applyFill="1" applyBorder="1" applyAlignment="1" quotePrefix="1">
      <alignment horizontal="center" vertical="center" wrapText="1"/>
    </xf>
    <xf numFmtId="3" fontId="5" fillId="4" borderId="44" xfId="0" applyNumberFormat="1" applyFont="1" applyFill="1" applyBorder="1" applyAlignment="1" quotePrefix="1">
      <alignment horizontal="center" vertical="center" wrapText="1"/>
    </xf>
    <xf numFmtId="0" fontId="5" fillId="4" borderId="44" xfId="0" applyNumberFormat="1" applyFont="1" applyFill="1" applyBorder="1" applyAlignment="1" quotePrefix="1">
      <alignment horizontal="center" vertical="center" wrapText="1"/>
    </xf>
    <xf numFmtId="14" fontId="5" fillId="4" borderId="11" xfId="0" applyNumberFormat="1" applyFont="1" applyFill="1" applyBorder="1" applyAlignment="1" quotePrefix="1">
      <alignment horizontal="center" vertical="center" wrapText="1"/>
    </xf>
    <xf numFmtId="49" fontId="5" fillId="4" borderId="11" xfId="0" applyNumberFormat="1" applyFont="1" applyFill="1" applyBorder="1" applyAlignment="1" quotePrefix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5" fillId="4" borderId="45" xfId="0" applyNumberFormat="1" applyFont="1" applyFill="1" applyBorder="1" applyAlignment="1" quotePrefix="1">
      <alignment horizontal="left" vertical="center" wrapText="1"/>
    </xf>
    <xf numFmtId="0" fontId="5" fillId="4" borderId="46" xfId="0" applyNumberFormat="1" applyFont="1" applyFill="1" applyBorder="1" applyAlignment="1" quotePrefix="1">
      <alignment horizontal="center" vertical="center" wrapText="1"/>
    </xf>
    <xf numFmtId="3" fontId="5" fillId="4" borderId="46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 quotePrefix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wrapText="1"/>
    </xf>
    <xf numFmtId="0" fontId="5" fillId="3" borderId="47" xfId="0" applyNumberFormat="1" applyFont="1" applyFill="1" applyBorder="1" applyAlignment="1">
      <alignment horizontal="center" vertical="center" wrapText="1"/>
    </xf>
    <xf numFmtId="16" fontId="5" fillId="4" borderId="10" xfId="0" applyNumberFormat="1" applyFont="1" applyFill="1" applyBorder="1" applyAlignment="1" quotePrefix="1">
      <alignment horizontal="center" vertical="center" wrapText="1"/>
    </xf>
    <xf numFmtId="0" fontId="7" fillId="26" borderId="10" xfId="0" applyNumberFormat="1" applyFont="1" applyFill="1" applyBorder="1" applyAlignment="1">
      <alignment horizontal="center" vertical="center" wrapText="1"/>
    </xf>
    <xf numFmtId="0" fontId="7" fillId="26" borderId="25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17" fontId="5" fillId="22" borderId="24" xfId="0" applyNumberFormat="1" applyFont="1" applyFill="1" applyBorder="1" applyAlignment="1" quotePrefix="1">
      <alignment horizontal="center" vertical="center" wrapText="1"/>
    </xf>
    <xf numFmtId="0" fontId="5" fillId="22" borderId="45" xfId="0" applyNumberFormat="1" applyFont="1" applyFill="1" applyBorder="1" applyAlignment="1">
      <alignment horizontal="left" vertical="center" wrapText="1"/>
    </xf>
    <xf numFmtId="0" fontId="5" fillId="22" borderId="46" xfId="0" applyNumberFormat="1" applyFont="1" applyFill="1" applyBorder="1" applyAlignment="1">
      <alignment horizontal="center" vertical="center" wrapText="1"/>
    </xf>
    <xf numFmtId="3" fontId="5" fillId="22" borderId="46" xfId="0" applyNumberFormat="1" applyFont="1" applyFill="1" applyBorder="1" applyAlignment="1">
      <alignment horizontal="center" vertical="center" wrapText="1"/>
    </xf>
    <xf numFmtId="0" fontId="5" fillId="22" borderId="46" xfId="0" applyNumberFormat="1" applyFont="1" applyFill="1" applyBorder="1" applyAlignment="1" quotePrefix="1">
      <alignment horizontal="center" vertical="center" wrapText="1"/>
    </xf>
    <xf numFmtId="0" fontId="5" fillId="25" borderId="46" xfId="0" applyNumberFormat="1" applyFont="1" applyFill="1" applyBorder="1" applyAlignment="1">
      <alignment horizontal="center" vertical="center" wrapText="1"/>
    </xf>
    <xf numFmtId="17" fontId="5" fillId="22" borderId="22" xfId="0" applyNumberFormat="1" applyFont="1" applyFill="1" applyBorder="1" applyAlignment="1" quotePrefix="1">
      <alignment horizontal="center" vertical="center" wrapText="1"/>
    </xf>
    <xf numFmtId="3" fontId="5" fillId="22" borderId="22" xfId="0" applyNumberFormat="1" applyFont="1" applyFill="1" applyBorder="1" applyAlignment="1" quotePrefix="1">
      <alignment horizontal="center" vertical="center" wrapText="1"/>
    </xf>
    <xf numFmtId="16" fontId="5" fillId="22" borderId="22" xfId="0" applyNumberFormat="1" applyFont="1" applyFill="1" applyBorder="1" applyAlignment="1">
      <alignment horizontal="center" vertical="center" wrapText="1"/>
    </xf>
    <xf numFmtId="17" fontId="5" fillId="22" borderId="10" xfId="0" applyNumberFormat="1" applyFont="1" applyFill="1" applyBorder="1" applyAlignment="1" quotePrefix="1">
      <alignment horizontal="center" vertical="center" wrapText="1"/>
    </xf>
    <xf numFmtId="49" fontId="5" fillId="22" borderId="13" xfId="0" applyNumberFormat="1" applyFont="1" applyFill="1" applyBorder="1" applyAlignment="1">
      <alignment horizontal="center" vertical="center" wrapText="1"/>
    </xf>
    <xf numFmtId="0" fontId="8" fillId="10" borderId="22" xfId="0" applyNumberFormat="1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1" fontId="5" fillId="22" borderId="26" xfId="0" applyNumberFormat="1" applyFont="1" applyFill="1" applyBorder="1" applyAlignment="1" quotePrefix="1">
      <alignment horizontal="center" vertical="center" wrapText="1"/>
    </xf>
    <xf numFmtId="0" fontId="5" fillId="4" borderId="20" xfId="0" applyNumberFormat="1" applyFont="1" applyFill="1" applyBorder="1" applyAlignment="1" quotePrefix="1">
      <alignment horizontal="center" vertical="center" wrapText="1"/>
    </xf>
    <xf numFmtId="17" fontId="5" fillId="26" borderId="10" xfId="0" applyNumberFormat="1" applyFont="1" applyFill="1" applyBorder="1" applyAlignment="1" quotePrefix="1">
      <alignment horizontal="center" vertical="center" wrapText="1"/>
    </xf>
    <xf numFmtId="3" fontId="11" fillId="24" borderId="37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17" fontId="5" fillId="22" borderId="26" xfId="0" applyNumberFormat="1" applyFont="1" applyFill="1" applyBorder="1" applyAlignment="1" quotePrefix="1">
      <alignment horizontal="center" vertical="center" wrapText="1"/>
    </xf>
    <xf numFmtId="0" fontId="7" fillId="22" borderId="10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 vertical="center" wrapText="1"/>
    </xf>
    <xf numFmtId="16" fontId="5" fillId="4" borderId="24" xfId="0" applyNumberFormat="1" applyFont="1" applyFill="1" applyBorder="1" applyAlignment="1" quotePrefix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 quotePrefix="1">
      <alignment horizontal="center" vertical="center" wrapText="1"/>
    </xf>
    <xf numFmtId="0" fontId="5" fillId="26" borderId="11" xfId="0" applyNumberFormat="1" applyFont="1" applyFill="1" applyBorder="1" applyAlignment="1">
      <alignment horizontal="center" vertical="center" wrapText="1"/>
    </xf>
    <xf numFmtId="16" fontId="5" fillId="26" borderId="11" xfId="0" applyNumberFormat="1" applyFont="1" applyFill="1" applyBorder="1" applyAlignment="1">
      <alignment horizontal="center" vertical="center" wrapText="1"/>
    </xf>
    <xf numFmtId="0" fontId="7" fillId="26" borderId="11" xfId="0" applyNumberFormat="1" applyFont="1" applyFill="1" applyBorder="1" applyAlignment="1">
      <alignment horizontal="center" vertical="center" wrapText="1"/>
    </xf>
    <xf numFmtId="0" fontId="7" fillId="26" borderId="21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17" fontId="5" fillId="22" borderId="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40" fillId="24" borderId="11" xfId="0" applyNumberFormat="1" applyFont="1" applyFill="1" applyBorder="1" applyAlignment="1">
      <alignment horizontal="righ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8" fillId="28" borderId="48" xfId="0" applyFont="1" applyFill="1" applyBorder="1" applyAlignment="1">
      <alignment horizontal="center" vertical="center" wrapText="1"/>
    </xf>
    <xf numFmtId="0" fontId="8" fillId="28" borderId="49" xfId="0" applyFont="1" applyFill="1" applyBorder="1" applyAlignment="1">
      <alignment horizontal="center" vertical="center" wrapText="1"/>
    </xf>
    <xf numFmtId="0" fontId="8" fillId="28" borderId="50" xfId="0" applyFont="1" applyFill="1" applyBorder="1" applyAlignment="1">
      <alignment horizontal="center" vertical="center" wrapText="1"/>
    </xf>
    <xf numFmtId="3" fontId="11" fillId="24" borderId="12" xfId="0" applyNumberFormat="1" applyFont="1" applyFill="1" applyBorder="1" applyAlignment="1">
      <alignment horizontal="right" vertical="center"/>
    </xf>
    <xf numFmtId="3" fontId="11" fillId="24" borderId="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24" borderId="23" xfId="0" applyNumberFormat="1" applyFont="1" applyFill="1" applyBorder="1" applyAlignment="1">
      <alignment horizontal="right" vertical="center"/>
    </xf>
    <xf numFmtId="3" fontId="9" fillId="24" borderId="52" xfId="0" applyNumberFormat="1" applyFont="1" applyFill="1" applyBorder="1" applyAlignment="1">
      <alignment horizontal="right" vertical="center"/>
    </xf>
    <xf numFmtId="3" fontId="9" fillId="24" borderId="53" xfId="0" applyNumberFormat="1" applyFont="1" applyFill="1" applyBorder="1" applyAlignment="1">
      <alignment horizontal="right" vertical="center"/>
    </xf>
    <xf numFmtId="14" fontId="38" fillId="0" borderId="0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8" fillId="28" borderId="56" xfId="0" applyFont="1" applyFill="1" applyBorder="1" applyAlignment="1">
      <alignment horizontal="center" vertical="center"/>
    </xf>
    <xf numFmtId="0" fontId="8" fillId="28" borderId="57" xfId="0" applyFont="1" applyFill="1" applyBorder="1" applyAlignment="1">
      <alignment horizontal="center" vertical="center"/>
    </xf>
    <xf numFmtId="0" fontId="8" fillId="28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59" xfId="0" applyFont="1" applyBorder="1" applyAlignment="1">
      <alignment horizontal="left" vertical="center" indent="1"/>
    </xf>
    <xf numFmtId="0" fontId="5" fillId="27" borderId="23" xfId="0" applyNumberFormat="1" applyFont="1" applyFill="1" applyBorder="1" applyAlignment="1">
      <alignment horizontal="right" vertical="center" wrapText="1"/>
    </xf>
    <xf numFmtId="0" fontId="5" fillId="27" borderId="52" xfId="0" applyNumberFormat="1" applyFont="1" applyFill="1" applyBorder="1" applyAlignment="1">
      <alignment horizontal="right" vertical="center" wrapText="1"/>
    </xf>
    <xf numFmtId="0" fontId="5" fillId="27" borderId="53" xfId="0" applyNumberFormat="1" applyFont="1" applyFill="1" applyBorder="1" applyAlignment="1">
      <alignment horizontal="right" vertical="center" wrapText="1"/>
    </xf>
    <xf numFmtId="3" fontId="34" fillId="24" borderId="48" xfId="0" applyNumberFormat="1" applyFont="1" applyFill="1" applyBorder="1" applyAlignment="1">
      <alignment horizontal="right" vertical="center"/>
    </xf>
    <xf numFmtId="3" fontId="34" fillId="24" borderId="49" xfId="0" applyNumberFormat="1" applyFont="1" applyFill="1" applyBorder="1" applyAlignment="1">
      <alignment horizontal="right" vertical="center"/>
    </xf>
    <xf numFmtId="3" fontId="34" fillId="24" borderId="60" xfId="0" applyNumberFormat="1" applyFont="1" applyFill="1" applyBorder="1" applyAlignment="1">
      <alignment horizontal="right" vertical="center"/>
    </xf>
    <xf numFmtId="3" fontId="34" fillId="24" borderId="61" xfId="0" applyNumberFormat="1" applyFont="1" applyFill="1" applyBorder="1" applyAlignment="1">
      <alignment horizontal="right" vertical="center"/>
    </xf>
    <xf numFmtId="3" fontId="34" fillId="24" borderId="62" xfId="0" applyNumberFormat="1" applyFont="1" applyFill="1" applyBorder="1" applyAlignment="1">
      <alignment horizontal="right" vertical="center"/>
    </xf>
    <xf numFmtId="3" fontId="34" fillId="24" borderId="63" xfId="0" applyNumberFormat="1" applyFont="1" applyFill="1" applyBorder="1" applyAlignment="1">
      <alignment horizontal="right" vertical="center"/>
    </xf>
    <xf numFmtId="3" fontId="9" fillId="24" borderId="61" xfId="0" applyNumberFormat="1" applyFont="1" applyFill="1" applyBorder="1" applyAlignment="1">
      <alignment horizontal="right" vertical="center"/>
    </xf>
    <xf numFmtId="3" fontId="9" fillId="24" borderId="62" xfId="0" applyNumberFormat="1" applyFont="1" applyFill="1" applyBorder="1" applyAlignment="1">
      <alignment horizontal="right" vertical="center"/>
    </xf>
    <xf numFmtId="3" fontId="9" fillId="24" borderId="63" xfId="0" applyNumberFormat="1" applyFont="1" applyFill="1" applyBorder="1" applyAlignment="1">
      <alignment horizontal="right" vertical="center"/>
    </xf>
    <xf numFmtId="3" fontId="9" fillId="24" borderId="23" xfId="0" applyNumberFormat="1" applyFont="1" applyFill="1" applyBorder="1" applyAlignment="1">
      <alignment horizontal="right" vertical="center"/>
    </xf>
    <xf numFmtId="3" fontId="9" fillId="24" borderId="52" xfId="0" applyNumberFormat="1" applyFont="1" applyFill="1" applyBorder="1" applyAlignment="1">
      <alignment horizontal="right" vertical="center"/>
    </xf>
    <xf numFmtId="3" fontId="9" fillId="24" borderId="53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3" fontId="45" fillId="24" borderId="12" xfId="0" applyNumberFormat="1" applyFont="1" applyFill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11" fillId="27" borderId="52" xfId="0" applyNumberFormat="1" applyFont="1" applyFill="1" applyBorder="1" applyAlignment="1">
      <alignment horizontal="right" vertical="center" wrapText="1"/>
    </xf>
    <xf numFmtId="0" fontId="11" fillId="27" borderId="53" xfId="0" applyNumberFormat="1" applyFont="1" applyFill="1" applyBorder="1" applyAlignment="1">
      <alignment horizontal="right" vertical="center" wrapText="1"/>
    </xf>
    <xf numFmtId="3" fontId="45" fillId="24" borderId="37" xfId="0" applyNumberFormat="1" applyFont="1" applyFill="1" applyBorder="1" applyAlignment="1">
      <alignment horizontal="right" vertical="center"/>
    </xf>
    <xf numFmtId="0" fontId="9" fillId="0" borderId="52" xfId="0" applyNumberFormat="1" applyFont="1" applyFill="1" applyBorder="1" applyAlignment="1">
      <alignment horizontal="right" vertical="center" wrapText="1"/>
    </xf>
    <xf numFmtId="0" fontId="9" fillId="0" borderId="53" xfId="0" applyNumberFormat="1" applyFont="1" applyFill="1" applyBorder="1" applyAlignment="1">
      <alignment horizontal="right" vertical="center" wrapText="1"/>
    </xf>
    <xf numFmtId="0" fontId="7" fillId="27" borderId="19" xfId="0" applyFont="1" applyFill="1" applyBorder="1" applyAlignment="1">
      <alignment horizontal="left" vertical="center" wrapText="1"/>
    </xf>
    <xf numFmtId="0" fontId="7" fillId="27" borderId="14" xfId="0" applyFont="1" applyFill="1" applyBorder="1" applyAlignment="1">
      <alignment horizontal="left" vertical="center" wrapText="1"/>
    </xf>
    <xf numFmtId="0" fontId="7" fillId="27" borderId="64" xfId="0" applyFont="1" applyFill="1" applyBorder="1" applyAlignment="1">
      <alignment horizontal="left" vertical="center" wrapText="1"/>
    </xf>
    <xf numFmtId="3" fontId="9" fillId="24" borderId="61" xfId="0" applyNumberFormat="1" applyFont="1" applyFill="1" applyBorder="1" applyAlignment="1">
      <alignment horizontal="right" vertical="center"/>
    </xf>
    <xf numFmtId="3" fontId="9" fillId="24" borderId="62" xfId="0" applyNumberFormat="1" applyFont="1" applyFill="1" applyBorder="1" applyAlignment="1">
      <alignment horizontal="right" vertical="center"/>
    </xf>
    <xf numFmtId="3" fontId="9" fillId="24" borderId="63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0300" y="1219200"/>
          <a:ext cx="7810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0300" y="1381125"/>
          <a:ext cx="781050" cy="1619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10300" y="1543050"/>
          <a:ext cx="7810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210300" y="1866900"/>
          <a:ext cx="781050" cy="16192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T185"/>
  <sheetViews>
    <sheetView tabSelected="1" zoomScalePageLayoutView="0" workbookViewId="0" topLeftCell="A92">
      <selection activeCell="F100" sqref="F100"/>
    </sheetView>
  </sheetViews>
  <sheetFormatPr defaultColWidth="9.140625" defaultRowHeight="10.5"/>
  <cols>
    <col min="1" max="1" width="4.28125" style="81" customWidth="1"/>
    <col min="2" max="2" width="43.140625" style="35" customWidth="1"/>
    <col min="3" max="3" width="21.8515625" style="27" customWidth="1"/>
    <col min="4" max="4" width="17.8515625" style="27" customWidth="1"/>
    <col min="5" max="5" width="17.7109375" style="27" customWidth="1"/>
    <col min="6" max="6" width="19.7109375" style="27" customWidth="1"/>
    <col min="7" max="7" width="16.8515625" style="27" customWidth="1"/>
    <col min="8" max="8" width="14.00390625" style="27" customWidth="1"/>
    <col min="9" max="9" width="16.8515625" style="27" customWidth="1"/>
    <col min="10" max="10" width="9.8515625" style="27" customWidth="1"/>
    <col min="11" max="11" width="20.28125" style="27" customWidth="1"/>
    <col min="12" max="12" width="14.28125" style="27" customWidth="1"/>
    <col min="13" max="13" width="20.8515625" style="27" customWidth="1"/>
    <col min="14" max="14" width="20.28125" style="27" bestFit="1" customWidth="1"/>
    <col min="15" max="15" width="18.7109375" style="27" customWidth="1"/>
    <col min="16" max="16" width="10.8515625" style="27" customWidth="1"/>
    <col min="17" max="17" width="19.140625" style="27" customWidth="1"/>
    <col min="18" max="18" width="17.7109375" style="27" bestFit="1" customWidth="1"/>
    <col min="19" max="19" width="22.7109375" style="27" bestFit="1" customWidth="1"/>
    <col min="20" max="20" width="22.8515625" style="27" bestFit="1" customWidth="1"/>
    <col min="21" max="16384" width="9.140625" style="27" customWidth="1"/>
  </cols>
  <sheetData>
    <row r="2" spans="1:11" ht="22.5">
      <c r="A2" s="80">
        <v>782</v>
      </c>
      <c r="B2" s="358" t="s">
        <v>715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1:11" ht="36" customHeight="1">
      <c r="A3" s="366" t="s">
        <v>671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ht="10.5" customHeight="1"/>
    <row r="5" ht="15.75">
      <c r="B5" s="36" t="s">
        <v>263</v>
      </c>
    </row>
    <row r="6" spans="1:17" ht="12.75">
      <c r="A6" s="82"/>
      <c r="B6" s="37" t="s">
        <v>165</v>
      </c>
      <c r="C6" s="31"/>
      <c r="D6" s="31"/>
      <c r="E6" s="31"/>
      <c r="F6" s="163" t="s">
        <v>8</v>
      </c>
      <c r="G6" s="32"/>
      <c r="H6" s="32"/>
      <c r="I6" s="32"/>
      <c r="J6" s="32"/>
      <c r="K6" s="32"/>
      <c r="O6" s="33"/>
      <c r="Q6" s="33"/>
    </row>
    <row r="7" spans="1:17" ht="12.75">
      <c r="A7" s="83"/>
      <c r="B7" s="38" t="s">
        <v>9</v>
      </c>
      <c r="C7" s="33"/>
      <c r="D7" s="33"/>
      <c r="E7" s="33"/>
      <c r="F7" s="38" t="s">
        <v>452</v>
      </c>
      <c r="O7" s="33"/>
      <c r="Q7" s="33"/>
    </row>
    <row r="8" spans="1:17" ht="12.75">
      <c r="A8" s="84"/>
      <c r="B8" s="38" t="s">
        <v>658</v>
      </c>
      <c r="C8" s="33"/>
      <c r="D8" s="33"/>
      <c r="F8" s="38" t="s">
        <v>98</v>
      </c>
      <c r="O8" s="33"/>
      <c r="Q8" s="33"/>
    </row>
    <row r="9" spans="1:6" ht="12.75">
      <c r="A9" s="85"/>
      <c r="B9" s="38" t="s">
        <v>465</v>
      </c>
      <c r="F9" s="38" t="s">
        <v>272</v>
      </c>
    </row>
    <row r="10" spans="1:6" ht="12.75">
      <c r="A10" s="86"/>
      <c r="B10" s="38" t="s">
        <v>478</v>
      </c>
      <c r="E10" s="60"/>
      <c r="F10" s="38" t="s">
        <v>214</v>
      </c>
    </row>
    <row r="11" ht="12" thickBot="1"/>
    <row r="12" spans="1:11" s="1" customFormat="1" ht="36">
      <c r="A12" s="87"/>
      <c r="B12" s="108" t="s">
        <v>241</v>
      </c>
      <c r="C12" s="109" t="s">
        <v>227</v>
      </c>
      <c r="D12" s="109" t="s">
        <v>32</v>
      </c>
      <c r="E12" s="109" t="s">
        <v>366</v>
      </c>
      <c r="F12" s="109" t="s">
        <v>181</v>
      </c>
      <c r="G12" s="109" t="s">
        <v>578</v>
      </c>
      <c r="H12" s="109" t="s">
        <v>109</v>
      </c>
      <c r="I12" s="109" t="s">
        <v>65</v>
      </c>
      <c r="J12" s="109" t="s">
        <v>280</v>
      </c>
      <c r="K12" s="110" t="s">
        <v>135</v>
      </c>
    </row>
    <row r="13" spans="1:11" s="1" customFormat="1" ht="12">
      <c r="A13" s="126" t="s">
        <v>260</v>
      </c>
      <c r="B13" s="54" t="s">
        <v>539</v>
      </c>
      <c r="C13" s="39" t="s">
        <v>168</v>
      </c>
      <c r="D13" s="94" t="s">
        <v>623</v>
      </c>
      <c r="E13" s="41">
        <v>320</v>
      </c>
      <c r="F13" s="42">
        <v>100</v>
      </c>
      <c r="G13" s="39" t="s">
        <v>616</v>
      </c>
      <c r="H13" s="39" t="s">
        <v>37</v>
      </c>
      <c r="I13" s="39" t="s">
        <v>90</v>
      </c>
      <c r="J13" s="39" t="s">
        <v>579</v>
      </c>
      <c r="K13" s="99" t="s">
        <v>49</v>
      </c>
    </row>
    <row r="14" spans="1:11" s="1" customFormat="1" ht="12">
      <c r="A14" s="127">
        <v>2</v>
      </c>
      <c r="B14" s="54" t="s">
        <v>29</v>
      </c>
      <c r="C14" s="39" t="s">
        <v>392</v>
      </c>
      <c r="D14" s="94" t="s">
        <v>623</v>
      </c>
      <c r="E14" s="41">
        <v>540</v>
      </c>
      <c r="F14" s="42">
        <v>100</v>
      </c>
      <c r="G14" s="39" t="s">
        <v>541</v>
      </c>
      <c r="H14" s="39" t="s">
        <v>219</v>
      </c>
      <c r="I14" s="39" t="s">
        <v>176</v>
      </c>
      <c r="J14" s="39" t="s">
        <v>579</v>
      </c>
      <c r="K14" s="99" t="s">
        <v>39</v>
      </c>
    </row>
    <row r="15" spans="1:11" s="1" customFormat="1" ht="12">
      <c r="A15" s="127">
        <v>3</v>
      </c>
      <c r="B15" s="54" t="s">
        <v>62</v>
      </c>
      <c r="C15" s="39" t="s">
        <v>661</v>
      </c>
      <c r="D15" s="94" t="s">
        <v>623</v>
      </c>
      <c r="E15" s="41">
        <v>555</v>
      </c>
      <c r="F15" s="42">
        <v>100</v>
      </c>
      <c r="G15" s="39" t="s">
        <v>314</v>
      </c>
      <c r="H15" s="39" t="s">
        <v>514</v>
      </c>
      <c r="I15" s="39" t="s">
        <v>379</v>
      </c>
      <c r="J15" s="39" t="s">
        <v>579</v>
      </c>
      <c r="K15" s="99" t="s">
        <v>480</v>
      </c>
    </row>
    <row r="16" spans="1:11" s="1" customFormat="1" ht="12">
      <c r="A16" s="3">
        <v>4</v>
      </c>
      <c r="B16" s="55" t="s">
        <v>682</v>
      </c>
      <c r="C16" s="40" t="s">
        <v>709</v>
      </c>
      <c r="D16" s="95" t="s">
        <v>623</v>
      </c>
      <c r="E16" s="43">
        <v>90</v>
      </c>
      <c r="F16" s="44">
        <v>100</v>
      </c>
      <c r="G16" s="40" t="s">
        <v>656</v>
      </c>
      <c r="H16" s="40" t="s">
        <v>302</v>
      </c>
      <c r="I16" s="40" t="s">
        <v>716</v>
      </c>
      <c r="J16" s="40" t="s">
        <v>579</v>
      </c>
      <c r="K16" s="111" t="s">
        <v>117</v>
      </c>
    </row>
    <row r="17" spans="1:11" s="1" customFormat="1" ht="12">
      <c r="A17" s="3">
        <v>5</v>
      </c>
      <c r="B17" s="55" t="s">
        <v>87</v>
      </c>
      <c r="C17" s="40" t="s">
        <v>485</v>
      </c>
      <c r="D17" s="95" t="s">
        <v>623</v>
      </c>
      <c r="E17" s="43">
        <v>135</v>
      </c>
      <c r="F17" s="44">
        <v>100</v>
      </c>
      <c r="G17" s="40" t="s">
        <v>231</v>
      </c>
      <c r="H17" s="40" t="s">
        <v>302</v>
      </c>
      <c r="I17" s="40" t="s">
        <v>716</v>
      </c>
      <c r="J17" s="40" t="s">
        <v>579</v>
      </c>
      <c r="K17" s="111" t="s">
        <v>221</v>
      </c>
    </row>
    <row r="18" spans="1:11" s="1" customFormat="1" ht="12">
      <c r="A18" s="3">
        <v>6</v>
      </c>
      <c r="B18" s="55" t="s">
        <v>370</v>
      </c>
      <c r="C18" s="40" t="s">
        <v>339</v>
      </c>
      <c r="D18" s="95" t="s">
        <v>623</v>
      </c>
      <c r="E18" s="43">
        <v>40</v>
      </c>
      <c r="F18" s="44">
        <v>100</v>
      </c>
      <c r="G18" s="40" t="s">
        <v>417</v>
      </c>
      <c r="H18" s="40" t="s">
        <v>418</v>
      </c>
      <c r="I18" s="40" t="s">
        <v>352</v>
      </c>
      <c r="J18" s="40" t="s">
        <v>245</v>
      </c>
      <c r="K18" s="111" t="s">
        <v>373</v>
      </c>
    </row>
    <row r="19" spans="1:11" s="1" customFormat="1" ht="12">
      <c r="A19" s="3">
        <v>7</v>
      </c>
      <c r="B19" s="55" t="s">
        <v>27</v>
      </c>
      <c r="C19" s="40" t="s">
        <v>691</v>
      </c>
      <c r="D19" s="95" t="s">
        <v>623</v>
      </c>
      <c r="E19" s="43">
        <v>95</v>
      </c>
      <c r="F19" s="44">
        <v>100</v>
      </c>
      <c r="G19" s="40" t="s">
        <v>91</v>
      </c>
      <c r="H19" s="40" t="s">
        <v>544</v>
      </c>
      <c r="I19" s="40" t="s">
        <v>408</v>
      </c>
      <c r="J19" s="40" t="s">
        <v>245</v>
      </c>
      <c r="K19" s="111" t="s">
        <v>670</v>
      </c>
    </row>
    <row r="20" spans="1:11" s="1" customFormat="1" ht="12">
      <c r="A20" s="3">
        <v>8</v>
      </c>
      <c r="B20" s="55" t="s">
        <v>515</v>
      </c>
      <c r="C20" s="40" t="s">
        <v>104</v>
      </c>
      <c r="D20" s="95" t="s">
        <v>623</v>
      </c>
      <c r="E20" s="43">
        <v>40</v>
      </c>
      <c r="F20" s="44">
        <v>100</v>
      </c>
      <c r="G20" s="40" t="s">
        <v>417</v>
      </c>
      <c r="H20" s="40" t="s">
        <v>418</v>
      </c>
      <c r="I20" s="40" t="s">
        <v>352</v>
      </c>
      <c r="J20" s="40" t="s">
        <v>245</v>
      </c>
      <c r="K20" s="111" t="s">
        <v>281</v>
      </c>
    </row>
    <row r="21" spans="1:11" s="1" customFormat="1" ht="12">
      <c r="A21" s="3">
        <v>9</v>
      </c>
      <c r="B21" s="55" t="s">
        <v>131</v>
      </c>
      <c r="C21" s="40" t="s">
        <v>132</v>
      </c>
      <c r="D21" s="95" t="s">
        <v>623</v>
      </c>
      <c r="E21" s="43">
        <v>49.5</v>
      </c>
      <c r="F21" s="44">
        <v>100</v>
      </c>
      <c r="G21" s="40" t="s">
        <v>656</v>
      </c>
      <c r="H21" s="40" t="s">
        <v>18</v>
      </c>
      <c r="I21" s="40" t="s">
        <v>654</v>
      </c>
      <c r="J21" s="40" t="s">
        <v>245</v>
      </c>
      <c r="K21" s="111" t="s">
        <v>174</v>
      </c>
    </row>
    <row r="22" spans="1:11" s="1" customFormat="1" ht="12">
      <c r="A22" s="3">
        <v>10</v>
      </c>
      <c r="B22" s="55" t="s">
        <v>106</v>
      </c>
      <c r="C22" s="40" t="s">
        <v>419</v>
      </c>
      <c r="D22" s="95" t="s">
        <v>623</v>
      </c>
      <c r="E22" s="43">
        <v>49.5</v>
      </c>
      <c r="F22" s="44">
        <v>100</v>
      </c>
      <c r="G22" s="40" t="s">
        <v>656</v>
      </c>
      <c r="H22" s="40" t="s">
        <v>409</v>
      </c>
      <c r="I22" s="40" t="s">
        <v>163</v>
      </c>
      <c r="J22" s="40" t="s">
        <v>245</v>
      </c>
      <c r="K22" s="111" t="s">
        <v>71</v>
      </c>
    </row>
    <row r="23" spans="1:11" s="1" customFormat="1" ht="12">
      <c r="A23" s="88"/>
      <c r="B23" s="363" t="s">
        <v>394</v>
      </c>
      <c r="C23" s="364"/>
      <c r="D23" s="365"/>
      <c r="E23" s="166">
        <f>SUM(E13:E22)</f>
        <v>1914</v>
      </c>
      <c r="F23" s="11"/>
      <c r="G23" s="10"/>
      <c r="H23" s="10"/>
      <c r="I23" s="10"/>
      <c r="J23" s="10"/>
      <c r="K23" s="112"/>
    </row>
    <row r="24" spans="1:11" s="1" customFormat="1" ht="12">
      <c r="A24" s="3">
        <v>11</v>
      </c>
      <c r="B24" s="55" t="s">
        <v>134</v>
      </c>
      <c r="C24" s="40" t="s">
        <v>211</v>
      </c>
      <c r="D24" s="96" t="s">
        <v>623</v>
      </c>
      <c r="E24" s="43">
        <v>50</v>
      </c>
      <c r="F24" s="44">
        <v>100</v>
      </c>
      <c r="G24" s="40" t="s">
        <v>651</v>
      </c>
      <c r="H24" s="40" t="s">
        <v>496</v>
      </c>
      <c r="I24" s="40" t="s">
        <v>73</v>
      </c>
      <c r="J24" s="40" t="s">
        <v>245</v>
      </c>
      <c r="K24" s="111" t="s">
        <v>157</v>
      </c>
    </row>
    <row r="25" spans="1:11" s="1" customFormat="1" ht="12">
      <c r="A25" s="3">
        <v>12</v>
      </c>
      <c r="B25" s="55" t="s">
        <v>667</v>
      </c>
      <c r="C25" s="40" t="s">
        <v>518</v>
      </c>
      <c r="D25" s="96" t="s">
        <v>623</v>
      </c>
      <c r="E25" s="43">
        <v>135</v>
      </c>
      <c r="F25" s="44">
        <v>100</v>
      </c>
      <c r="G25" s="40" t="s">
        <v>516</v>
      </c>
      <c r="H25" s="40" t="s">
        <v>232</v>
      </c>
      <c r="I25" s="40" t="s">
        <v>462</v>
      </c>
      <c r="J25" s="40" t="s">
        <v>245</v>
      </c>
      <c r="K25" s="111" t="s">
        <v>25</v>
      </c>
    </row>
    <row r="26" spans="1:11" s="1" customFormat="1" ht="12">
      <c r="A26" s="3">
        <v>13</v>
      </c>
      <c r="B26" s="54" t="s">
        <v>438</v>
      </c>
      <c r="C26" s="39" t="s">
        <v>472</v>
      </c>
      <c r="D26" s="97" t="s">
        <v>623</v>
      </c>
      <c r="E26" s="41">
        <v>887</v>
      </c>
      <c r="F26" s="42">
        <v>100</v>
      </c>
      <c r="G26" s="39" t="s">
        <v>314</v>
      </c>
      <c r="H26" s="39" t="s">
        <v>372</v>
      </c>
      <c r="I26" s="39" t="s">
        <v>528</v>
      </c>
      <c r="J26" s="39" t="s">
        <v>268</v>
      </c>
      <c r="K26" s="99" t="s">
        <v>337</v>
      </c>
    </row>
    <row r="27" spans="1:11" s="1" customFormat="1" ht="12">
      <c r="A27" s="3">
        <v>14</v>
      </c>
      <c r="B27" s="54" t="s">
        <v>258</v>
      </c>
      <c r="C27" s="39" t="s">
        <v>626</v>
      </c>
      <c r="D27" s="97" t="s">
        <v>623</v>
      </c>
      <c r="E27" s="41">
        <v>96</v>
      </c>
      <c r="F27" s="42">
        <v>100</v>
      </c>
      <c r="G27" s="39" t="s">
        <v>91</v>
      </c>
      <c r="H27" s="39" t="s">
        <v>493</v>
      </c>
      <c r="I27" s="39" t="s">
        <v>360</v>
      </c>
      <c r="J27" s="39" t="s">
        <v>523</v>
      </c>
      <c r="K27" s="99" t="s">
        <v>215</v>
      </c>
    </row>
    <row r="28" spans="1:11" s="1" customFormat="1" ht="12">
      <c r="A28" s="3">
        <v>15</v>
      </c>
      <c r="B28" s="54" t="s">
        <v>420</v>
      </c>
      <c r="C28" s="39" t="s">
        <v>200</v>
      </c>
      <c r="D28" s="97" t="s">
        <v>623</v>
      </c>
      <c r="E28" s="41">
        <v>1060</v>
      </c>
      <c r="F28" s="42">
        <v>100</v>
      </c>
      <c r="G28" s="39" t="s">
        <v>651</v>
      </c>
      <c r="H28" s="39" t="s">
        <v>279</v>
      </c>
      <c r="I28" s="39" t="s">
        <v>177</v>
      </c>
      <c r="J28" s="39" t="s">
        <v>523</v>
      </c>
      <c r="K28" s="99" t="s">
        <v>286</v>
      </c>
    </row>
    <row r="29" spans="1:11" s="1" customFormat="1" ht="12">
      <c r="A29" s="119" t="s">
        <v>35</v>
      </c>
      <c r="B29" s="54" t="s">
        <v>72</v>
      </c>
      <c r="C29" s="39" t="s">
        <v>378</v>
      </c>
      <c r="D29" s="97" t="s">
        <v>623</v>
      </c>
      <c r="E29" s="41">
        <v>225</v>
      </c>
      <c r="F29" s="42">
        <v>100</v>
      </c>
      <c r="G29" s="39" t="s">
        <v>55</v>
      </c>
      <c r="H29" s="39" t="s">
        <v>544</v>
      </c>
      <c r="I29" s="39" t="s">
        <v>562</v>
      </c>
      <c r="J29" s="39" t="s">
        <v>28</v>
      </c>
      <c r="K29" s="99" t="s">
        <v>100</v>
      </c>
    </row>
    <row r="30" spans="1:11" s="1" customFormat="1" ht="12">
      <c r="A30" s="119">
        <v>17</v>
      </c>
      <c r="B30" s="54" t="s">
        <v>737</v>
      </c>
      <c r="C30" s="39" t="s">
        <v>479</v>
      </c>
      <c r="D30" s="97" t="s">
        <v>623</v>
      </c>
      <c r="E30" s="41">
        <v>51</v>
      </c>
      <c r="F30" s="42">
        <v>100</v>
      </c>
      <c r="G30" s="39" t="s">
        <v>223</v>
      </c>
      <c r="H30" s="39" t="s">
        <v>224</v>
      </c>
      <c r="I30" s="39" t="s">
        <v>331</v>
      </c>
      <c r="J30" s="39" t="s">
        <v>523</v>
      </c>
      <c r="K30" s="99" t="s">
        <v>201</v>
      </c>
    </row>
    <row r="31" spans="1:11" s="23" customFormat="1" ht="12">
      <c r="A31" s="89"/>
      <c r="B31" s="360" t="s">
        <v>187</v>
      </c>
      <c r="C31" s="361"/>
      <c r="D31" s="362"/>
      <c r="E31" s="167">
        <f>SUM(E24:E30)</f>
        <v>2504</v>
      </c>
      <c r="F31" s="21"/>
      <c r="G31" s="22"/>
      <c r="H31" s="22"/>
      <c r="I31" s="22"/>
      <c r="J31" s="22"/>
      <c r="K31" s="113"/>
    </row>
    <row r="32" spans="1:11" s="1" customFormat="1" ht="12">
      <c r="A32" s="3">
        <v>18</v>
      </c>
      <c r="B32" s="54" t="s">
        <v>85</v>
      </c>
      <c r="C32" s="39" t="s">
        <v>412</v>
      </c>
      <c r="D32" s="97" t="s">
        <v>623</v>
      </c>
      <c r="E32" s="41">
        <v>1124</v>
      </c>
      <c r="F32" s="42">
        <v>100</v>
      </c>
      <c r="G32" s="39" t="s">
        <v>616</v>
      </c>
      <c r="H32" s="39" t="s">
        <v>325</v>
      </c>
      <c r="I32" s="39" t="s">
        <v>183</v>
      </c>
      <c r="J32" s="39" t="s">
        <v>15</v>
      </c>
      <c r="K32" s="99" t="s">
        <v>647</v>
      </c>
    </row>
    <row r="33" spans="1:11" s="1" customFormat="1" ht="12">
      <c r="A33" s="120" t="s">
        <v>589</v>
      </c>
      <c r="B33" s="54" t="s">
        <v>250</v>
      </c>
      <c r="C33" s="39" t="s">
        <v>122</v>
      </c>
      <c r="D33" s="97" t="s">
        <v>623</v>
      </c>
      <c r="E33" s="41">
        <v>180</v>
      </c>
      <c r="F33" s="42">
        <v>100</v>
      </c>
      <c r="G33" s="39" t="s">
        <v>516</v>
      </c>
      <c r="H33" s="39" t="s">
        <v>506</v>
      </c>
      <c r="I33" s="39" t="s">
        <v>494</v>
      </c>
      <c r="J33" s="39" t="s">
        <v>222</v>
      </c>
      <c r="K33" s="99" t="s">
        <v>647</v>
      </c>
    </row>
    <row r="34" spans="1:11" s="1" customFormat="1" ht="12">
      <c r="A34" s="120" t="s">
        <v>590</v>
      </c>
      <c r="B34" s="54" t="s">
        <v>492</v>
      </c>
      <c r="C34" s="39" t="s">
        <v>16</v>
      </c>
      <c r="D34" s="97" t="s">
        <v>623</v>
      </c>
      <c r="E34" s="41">
        <v>0</v>
      </c>
      <c r="F34" s="42">
        <v>100</v>
      </c>
      <c r="G34" s="39" t="s">
        <v>516</v>
      </c>
      <c r="H34" s="39" t="s">
        <v>415</v>
      </c>
      <c r="I34" s="39" t="s">
        <v>494</v>
      </c>
      <c r="J34" s="39" t="s">
        <v>222</v>
      </c>
      <c r="K34" s="99" t="s">
        <v>647</v>
      </c>
    </row>
    <row r="35" spans="1:11" s="1" customFormat="1" ht="12">
      <c r="A35" s="3">
        <v>20</v>
      </c>
      <c r="B35" s="54" t="s">
        <v>519</v>
      </c>
      <c r="C35" s="39" t="s">
        <v>110</v>
      </c>
      <c r="D35" s="97" t="s">
        <v>623</v>
      </c>
      <c r="E35" s="41">
        <v>830</v>
      </c>
      <c r="F35" s="42">
        <v>100</v>
      </c>
      <c r="G35" s="39" t="s">
        <v>417</v>
      </c>
      <c r="H35" s="39" t="s">
        <v>554</v>
      </c>
      <c r="I35" s="39" t="s">
        <v>150</v>
      </c>
      <c r="J35" s="39" t="s">
        <v>291</v>
      </c>
      <c r="K35" s="99" t="s">
        <v>604</v>
      </c>
    </row>
    <row r="36" spans="1:11" s="1" customFormat="1" ht="12">
      <c r="A36" s="3">
        <v>21</v>
      </c>
      <c r="B36" s="54" t="s">
        <v>322</v>
      </c>
      <c r="C36" s="39" t="s">
        <v>447</v>
      </c>
      <c r="D36" s="97" t="s">
        <v>623</v>
      </c>
      <c r="E36" s="41">
        <v>169</v>
      </c>
      <c r="F36" s="42">
        <v>100</v>
      </c>
      <c r="G36" s="39" t="s">
        <v>79</v>
      </c>
      <c r="H36" s="39" t="s">
        <v>505</v>
      </c>
      <c r="I36" s="39" t="s">
        <v>697</v>
      </c>
      <c r="J36" s="39" t="s">
        <v>350</v>
      </c>
      <c r="K36" s="99" t="s">
        <v>504</v>
      </c>
    </row>
    <row r="37" spans="1:11" s="1" customFormat="1" ht="24">
      <c r="A37" s="120" t="s">
        <v>81</v>
      </c>
      <c r="B37" s="54" t="s">
        <v>673</v>
      </c>
      <c r="C37" s="39" t="s">
        <v>436</v>
      </c>
      <c r="D37" s="97" t="s">
        <v>623</v>
      </c>
      <c r="E37" s="41">
        <v>265</v>
      </c>
      <c r="F37" s="42">
        <v>100</v>
      </c>
      <c r="G37" s="39" t="s">
        <v>616</v>
      </c>
      <c r="H37" s="39" t="s">
        <v>531</v>
      </c>
      <c r="I37" s="39" t="s">
        <v>44</v>
      </c>
      <c r="J37" s="39" t="s">
        <v>160</v>
      </c>
      <c r="K37" s="99" t="s">
        <v>504</v>
      </c>
    </row>
    <row r="38" spans="1:11" s="1" customFormat="1" ht="12">
      <c r="A38" s="3">
        <v>22</v>
      </c>
      <c r="B38" s="54" t="s">
        <v>399</v>
      </c>
      <c r="C38" s="39" t="s">
        <v>710</v>
      </c>
      <c r="D38" s="97" t="s">
        <v>623</v>
      </c>
      <c r="E38" s="41">
        <v>80</v>
      </c>
      <c r="F38" s="42">
        <v>100</v>
      </c>
      <c r="G38" s="39" t="s">
        <v>76</v>
      </c>
      <c r="H38" s="39" t="s">
        <v>103</v>
      </c>
      <c r="I38" s="39" t="s">
        <v>111</v>
      </c>
      <c r="J38" s="39" t="s">
        <v>222</v>
      </c>
      <c r="K38" s="99" t="s">
        <v>663</v>
      </c>
    </row>
    <row r="39" spans="1:11" s="1" customFormat="1" ht="12">
      <c r="A39" s="3">
        <v>23</v>
      </c>
      <c r="B39" s="54" t="s">
        <v>571</v>
      </c>
      <c r="C39" s="39" t="s">
        <v>491</v>
      </c>
      <c r="D39" s="97" t="s">
        <v>623</v>
      </c>
      <c r="E39" s="41">
        <v>520</v>
      </c>
      <c r="F39" s="42">
        <v>100</v>
      </c>
      <c r="G39" s="39" t="s">
        <v>231</v>
      </c>
      <c r="H39" s="39" t="s">
        <v>391</v>
      </c>
      <c r="I39" s="39" t="s">
        <v>464</v>
      </c>
      <c r="J39" s="39" t="s">
        <v>350</v>
      </c>
      <c r="K39" s="99" t="s">
        <v>169</v>
      </c>
    </row>
    <row r="40" spans="1:11" s="1" customFormat="1" ht="12">
      <c r="A40" s="3">
        <v>24</v>
      </c>
      <c r="B40" s="54" t="s">
        <v>303</v>
      </c>
      <c r="C40" s="39" t="s">
        <v>207</v>
      </c>
      <c r="D40" s="97" t="s">
        <v>623</v>
      </c>
      <c r="E40" s="41">
        <v>500</v>
      </c>
      <c r="F40" s="42">
        <v>100</v>
      </c>
      <c r="G40" s="39" t="s">
        <v>616</v>
      </c>
      <c r="H40" s="39" t="s">
        <v>37</v>
      </c>
      <c r="I40" s="39" t="s">
        <v>242</v>
      </c>
      <c r="J40" s="39" t="s">
        <v>267</v>
      </c>
      <c r="K40" s="99" t="s">
        <v>356</v>
      </c>
    </row>
    <row r="41" spans="1:11" s="1" customFormat="1" ht="12">
      <c r="A41" s="120" t="s">
        <v>188</v>
      </c>
      <c r="B41" s="54" t="s">
        <v>294</v>
      </c>
      <c r="C41" s="39" t="s">
        <v>378</v>
      </c>
      <c r="D41" s="97" t="s">
        <v>623</v>
      </c>
      <c r="E41" s="41">
        <v>225</v>
      </c>
      <c r="F41" s="42">
        <v>100</v>
      </c>
      <c r="G41" s="39" t="s">
        <v>55</v>
      </c>
      <c r="H41" s="39" t="s">
        <v>544</v>
      </c>
      <c r="I41" s="39" t="s">
        <v>562</v>
      </c>
      <c r="J41" s="39" t="s">
        <v>28</v>
      </c>
      <c r="K41" s="99" t="s">
        <v>549</v>
      </c>
    </row>
    <row r="42" spans="1:11" s="23" customFormat="1" ht="12">
      <c r="A42" s="89"/>
      <c r="B42" s="360" t="s">
        <v>364</v>
      </c>
      <c r="C42" s="361"/>
      <c r="D42" s="362"/>
      <c r="E42" s="167">
        <f>SUM(E32:E41)</f>
        <v>3893</v>
      </c>
      <c r="F42" s="21"/>
      <c r="G42" s="22"/>
      <c r="H42" s="22"/>
      <c r="I42" s="22"/>
      <c r="J42" s="22"/>
      <c r="K42" s="113"/>
    </row>
    <row r="43" spans="1:11" s="1" customFormat="1" ht="24">
      <c r="A43" s="3">
        <v>25</v>
      </c>
      <c r="B43" s="54" t="s">
        <v>206</v>
      </c>
      <c r="C43" s="39" t="s">
        <v>113</v>
      </c>
      <c r="D43" s="97" t="s">
        <v>623</v>
      </c>
      <c r="E43" s="41">
        <v>147</v>
      </c>
      <c r="F43" s="42">
        <v>100</v>
      </c>
      <c r="G43" s="39" t="s">
        <v>516</v>
      </c>
      <c r="H43" s="39" t="s">
        <v>431</v>
      </c>
      <c r="I43" s="39" t="s">
        <v>99</v>
      </c>
      <c r="J43" s="39" t="s">
        <v>458</v>
      </c>
      <c r="K43" s="99" t="s">
        <v>164</v>
      </c>
    </row>
    <row r="44" spans="1:11" s="1" customFormat="1" ht="12">
      <c r="A44" s="3">
        <v>26</v>
      </c>
      <c r="B44" s="54" t="s">
        <v>463</v>
      </c>
      <c r="C44" s="39" t="s">
        <v>170</v>
      </c>
      <c r="D44" s="97" t="s">
        <v>623</v>
      </c>
      <c r="E44" s="41">
        <v>750</v>
      </c>
      <c r="F44" s="42">
        <v>100</v>
      </c>
      <c r="G44" s="39" t="s">
        <v>616</v>
      </c>
      <c r="H44" s="39" t="s">
        <v>334</v>
      </c>
      <c r="I44" s="39" t="s">
        <v>344</v>
      </c>
      <c r="J44" s="39" t="s">
        <v>316</v>
      </c>
      <c r="K44" s="99" t="s">
        <v>26</v>
      </c>
    </row>
    <row r="45" spans="1:11" s="1" customFormat="1" ht="12">
      <c r="A45" s="3">
        <v>27</v>
      </c>
      <c r="B45" s="54" t="s">
        <v>92</v>
      </c>
      <c r="C45" s="39" t="s">
        <v>624</v>
      </c>
      <c r="D45" s="97" t="s">
        <v>623</v>
      </c>
      <c r="E45" s="41">
        <v>600</v>
      </c>
      <c r="F45" s="42">
        <v>100</v>
      </c>
      <c r="G45" s="39" t="s">
        <v>516</v>
      </c>
      <c r="H45" s="39" t="s">
        <v>155</v>
      </c>
      <c r="I45" s="39" t="s">
        <v>542</v>
      </c>
      <c r="J45" s="39" t="s">
        <v>291</v>
      </c>
      <c r="K45" s="99" t="s">
        <v>402</v>
      </c>
    </row>
    <row r="46" spans="1:11" s="1" customFormat="1" ht="12">
      <c r="A46" s="3">
        <v>28</v>
      </c>
      <c r="B46" s="54" t="s">
        <v>602</v>
      </c>
      <c r="C46" s="39" t="s">
        <v>317</v>
      </c>
      <c r="D46" s="97" t="s">
        <v>623</v>
      </c>
      <c r="E46" s="41">
        <v>97</v>
      </c>
      <c r="F46" s="42">
        <v>100</v>
      </c>
      <c r="G46" s="39" t="s">
        <v>318</v>
      </c>
      <c r="H46" s="39" t="s">
        <v>319</v>
      </c>
      <c r="I46" s="39" t="s">
        <v>298</v>
      </c>
      <c r="J46" s="39" t="s">
        <v>474</v>
      </c>
      <c r="K46" s="99" t="s">
        <v>557</v>
      </c>
    </row>
    <row r="47" spans="1:11" s="1" customFormat="1" ht="12">
      <c r="A47" s="3">
        <v>29</v>
      </c>
      <c r="B47" s="54" t="s">
        <v>36</v>
      </c>
      <c r="C47" s="39" t="s">
        <v>401</v>
      </c>
      <c r="D47" s="97" t="s">
        <v>623</v>
      </c>
      <c r="E47" s="41">
        <v>328</v>
      </c>
      <c r="F47" s="42">
        <v>100</v>
      </c>
      <c r="G47" s="39" t="s">
        <v>127</v>
      </c>
      <c r="H47" s="39" t="s">
        <v>476</v>
      </c>
      <c r="I47" s="39" t="s">
        <v>678</v>
      </c>
      <c r="J47" s="39" t="s">
        <v>474</v>
      </c>
      <c r="K47" s="99" t="s">
        <v>400</v>
      </c>
    </row>
    <row r="48" spans="1:11" s="1" customFormat="1" ht="12">
      <c r="A48" s="3">
        <v>30</v>
      </c>
      <c r="B48" s="54" t="s">
        <v>426</v>
      </c>
      <c r="C48" s="39" t="s">
        <v>632</v>
      </c>
      <c r="D48" s="97" t="s">
        <v>623</v>
      </c>
      <c r="E48" s="41">
        <v>134</v>
      </c>
      <c r="F48" s="42">
        <v>100</v>
      </c>
      <c r="G48" s="39" t="s">
        <v>127</v>
      </c>
      <c r="H48" s="39" t="s">
        <v>569</v>
      </c>
      <c r="I48" s="39" t="s">
        <v>570</v>
      </c>
      <c r="J48" s="39" t="s">
        <v>133</v>
      </c>
      <c r="K48" s="99" t="s">
        <v>606</v>
      </c>
    </row>
    <row r="49" spans="1:11" s="1" customFormat="1" ht="12">
      <c r="A49" s="119" t="s">
        <v>591</v>
      </c>
      <c r="B49" s="54" t="s">
        <v>702</v>
      </c>
      <c r="C49" s="39" t="s">
        <v>457</v>
      </c>
      <c r="D49" s="97" t="s">
        <v>623</v>
      </c>
      <c r="E49" s="41">
        <v>528</v>
      </c>
      <c r="F49" s="42">
        <v>100</v>
      </c>
      <c r="G49" s="39" t="s">
        <v>417</v>
      </c>
      <c r="H49" s="39" t="s">
        <v>391</v>
      </c>
      <c r="I49" s="39" t="s">
        <v>670</v>
      </c>
      <c r="J49" s="39" t="s">
        <v>160</v>
      </c>
      <c r="K49" s="99" t="s">
        <v>433</v>
      </c>
    </row>
    <row r="50" spans="1:11" s="23" customFormat="1" ht="12">
      <c r="A50" s="89"/>
      <c r="B50" s="360" t="s">
        <v>553</v>
      </c>
      <c r="C50" s="361"/>
      <c r="D50" s="362"/>
      <c r="E50" s="167">
        <f>SUM(E43:E49)</f>
        <v>2584</v>
      </c>
      <c r="F50" s="21"/>
      <c r="G50" s="22"/>
      <c r="H50" s="22"/>
      <c r="I50" s="22"/>
      <c r="J50" s="22"/>
      <c r="K50" s="113"/>
    </row>
    <row r="51" spans="1:11" s="1" customFormat="1" ht="12">
      <c r="A51" s="119" t="s">
        <v>592</v>
      </c>
      <c r="B51" s="54" t="s">
        <v>74</v>
      </c>
      <c r="C51" s="39" t="s">
        <v>457</v>
      </c>
      <c r="D51" s="97" t="s">
        <v>623</v>
      </c>
      <c r="E51" s="41">
        <v>528</v>
      </c>
      <c r="F51" s="42">
        <v>100</v>
      </c>
      <c r="G51" s="39" t="s">
        <v>417</v>
      </c>
      <c r="H51" s="39" t="s">
        <v>391</v>
      </c>
      <c r="I51" s="39" t="s">
        <v>670</v>
      </c>
      <c r="J51" s="39" t="s">
        <v>160</v>
      </c>
      <c r="K51" s="99" t="s">
        <v>75</v>
      </c>
    </row>
    <row r="52" spans="1:11" s="1" customFormat="1" ht="12">
      <c r="A52" s="3">
        <v>32</v>
      </c>
      <c r="B52" s="54" t="s">
        <v>33</v>
      </c>
      <c r="C52" s="39" t="s">
        <v>403</v>
      </c>
      <c r="D52" s="97" t="s">
        <v>623</v>
      </c>
      <c r="E52" s="41">
        <v>500</v>
      </c>
      <c r="F52" s="42">
        <v>100</v>
      </c>
      <c r="G52" s="39" t="s">
        <v>249</v>
      </c>
      <c r="H52" s="39" t="s">
        <v>431</v>
      </c>
      <c r="I52" s="39" t="s">
        <v>123</v>
      </c>
      <c r="J52" s="39" t="s">
        <v>375</v>
      </c>
      <c r="K52" s="99" t="s">
        <v>120</v>
      </c>
    </row>
    <row r="53" spans="1:11" s="1" customFormat="1" ht="12">
      <c r="A53" s="3">
        <v>33</v>
      </c>
      <c r="B53" s="54" t="s">
        <v>116</v>
      </c>
      <c r="C53" s="39" t="s">
        <v>145</v>
      </c>
      <c r="D53" s="97" t="s">
        <v>623</v>
      </c>
      <c r="E53" s="41">
        <v>250</v>
      </c>
      <c r="F53" s="42">
        <v>100</v>
      </c>
      <c r="G53" s="39" t="s">
        <v>76</v>
      </c>
      <c r="H53" s="39" t="s">
        <v>429</v>
      </c>
      <c r="I53" s="39" t="s">
        <v>587</v>
      </c>
      <c r="J53" s="39" t="s">
        <v>593</v>
      </c>
      <c r="K53" s="99" t="s">
        <v>82</v>
      </c>
    </row>
    <row r="54" spans="1:11" s="1" customFormat="1" ht="12">
      <c r="A54" s="3">
        <v>34</v>
      </c>
      <c r="B54" s="54" t="s">
        <v>354</v>
      </c>
      <c r="C54" s="39" t="s">
        <v>47</v>
      </c>
      <c r="D54" s="97" t="s">
        <v>623</v>
      </c>
      <c r="E54" s="41">
        <v>546</v>
      </c>
      <c r="F54" s="42">
        <v>100</v>
      </c>
      <c r="G54" s="39" t="s">
        <v>656</v>
      </c>
      <c r="H54" s="39" t="s">
        <v>195</v>
      </c>
      <c r="I54" s="39" t="s">
        <v>161</v>
      </c>
      <c r="J54" s="39" t="s">
        <v>413</v>
      </c>
      <c r="K54" s="99" t="s">
        <v>393</v>
      </c>
    </row>
    <row r="55" spans="1:11" s="1" customFormat="1" ht="12">
      <c r="A55" s="3">
        <v>35</v>
      </c>
      <c r="B55" s="54" t="s">
        <v>13</v>
      </c>
      <c r="C55" s="39" t="s">
        <v>327</v>
      </c>
      <c r="D55" s="97" t="s">
        <v>623</v>
      </c>
      <c r="E55" s="41">
        <v>96</v>
      </c>
      <c r="F55" s="42">
        <v>100</v>
      </c>
      <c r="G55" s="39" t="s">
        <v>231</v>
      </c>
      <c r="H55" s="39" t="s">
        <v>186</v>
      </c>
      <c r="I55" s="39" t="s">
        <v>2</v>
      </c>
      <c r="J55" s="39" t="s">
        <v>133</v>
      </c>
      <c r="K55" s="99" t="s">
        <v>522</v>
      </c>
    </row>
    <row r="56" spans="1:11" s="1" customFormat="1" ht="12">
      <c r="A56" s="3">
        <v>36</v>
      </c>
      <c r="B56" s="54" t="s">
        <v>192</v>
      </c>
      <c r="C56" s="39" t="s">
        <v>341</v>
      </c>
      <c r="D56" s="97" t="s">
        <v>623</v>
      </c>
      <c r="E56" s="41">
        <v>95</v>
      </c>
      <c r="F56" s="42">
        <v>100</v>
      </c>
      <c r="G56" s="39" t="s">
        <v>79</v>
      </c>
      <c r="H56" s="39" t="s">
        <v>208</v>
      </c>
      <c r="I56" s="39" t="s">
        <v>687</v>
      </c>
      <c r="J56" s="39" t="s">
        <v>688</v>
      </c>
      <c r="K56" s="99" t="s">
        <v>441</v>
      </c>
    </row>
    <row r="57" spans="1:11" s="23" customFormat="1" ht="12">
      <c r="A57" s="89"/>
      <c r="B57" s="360" t="s">
        <v>620</v>
      </c>
      <c r="C57" s="361"/>
      <c r="D57" s="362"/>
      <c r="E57" s="167">
        <f>SUM(E51:E56)</f>
        <v>2015</v>
      </c>
      <c r="F57" s="21"/>
      <c r="G57" s="22"/>
      <c r="H57" s="22"/>
      <c r="I57" s="22"/>
      <c r="J57" s="22"/>
      <c r="K57" s="113"/>
    </row>
    <row r="58" spans="1:11" s="1" customFormat="1" ht="12">
      <c r="A58" s="3">
        <v>37</v>
      </c>
      <c r="B58" s="54" t="s">
        <v>130</v>
      </c>
      <c r="C58" s="39" t="s">
        <v>288</v>
      </c>
      <c r="D58" s="97" t="s">
        <v>623</v>
      </c>
      <c r="E58" s="41">
        <v>55</v>
      </c>
      <c r="F58" s="42">
        <v>100</v>
      </c>
      <c r="G58" s="39" t="s">
        <v>289</v>
      </c>
      <c r="H58" s="39" t="s">
        <v>376</v>
      </c>
      <c r="I58" s="39" t="s">
        <v>167</v>
      </c>
      <c r="J58" s="39" t="s">
        <v>679</v>
      </c>
      <c r="K58" s="99" t="s">
        <v>11</v>
      </c>
    </row>
    <row r="59" spans="1:11" s="1" customFormat="1" ht="12">
      <c r="A59" s="3">
        <v>38</v>
      </c>
      <c r="B59" s="54" t="s">
        <v>226</v>
      </c>
      <c r="C59" s="39" t="s">
        <v>450</v>
      </c>
      <c r="D59" s="97" t="s">
        <v>623</v>
      </c>
      <c r="E59" s="41">
        <v>160</v>
      </c>
      <c r="F59" s="42">
        <v>100</v>
      </c>
      <c r="G59" s="39" t="s">
        <v>449</v>
      </c>
      <c r="H59" s="39" t="s">
        <v>454</v>
      </c>
      <c r="I59" s="39" t="s">
        <v>274</v>
      </c>
      <c r="J59" s="39" t="s">
        <v>275</v>
      </c>
      <c r="K59" s="99" t="s">
        <v>315</v>
      </c>
    </row>
    <row r="60" spans="1:11" s="23" customFormat="1" ht="12">
      <c r="A60" s="89"/>
      <c r="B60" s="360" t="s">
        <v>54</v>
      </c>
      <c r="C60" s="361"/>
      <c r="D60" s="362"/>
      <c r="E60" s="168">
        <f>SUM(E58:E59)</f>
        <v>215</v>
      </c>
      <c r="F60" s="24"/>
      <c r="G60" s="25"/>
      <c r="H60" s="25"/>
      <c r="I60" s="25"/>
      <c r="J60" s="25"/>
      <c r="K60" s="114"/>
    </row>
    <row r="61" spans="1:11" s="12" customFormat="1" ht="21" customHeight="1">
      <c r="A61" s="90">
        <v>39</v>
      </c>
      <c r="B61" s="115" t="s">
        <v>108</v>
      </c>
      <c r="C61" s="61" t="s">
        <v>56</v>
      </c>
      <c r="D61" s="98" t="s">
        <v>623</v>
      </c>
      <c r="E61" s="61">
        <v>93</v>
      </c>
      <c r="F61" s="61">
        <v>100</v>
      </c>
      <c r="G61" s="61" t="s">
        <v>34</v>
      </c>
      <c r="H61" s="62">
        <v>39001</v>
      </c>
      <c r="I61" s="62" t="s">
        <v>251</v>
      </c>
      <c r="J61" s="63" t="s">
        <v>511</v>
      </c>
      <c r="K61" s="116" t="s">
        <v>149</v>
      </c>
    </row>
    <row r="62" spans="1:11" s="1" customFormat="1" ht="12">
      <c r="A62" s="88"/>
      <c r="B62" s="386" t="s">
        <v>444</v>
      </c>
      <c r="C62" s="387"/>
      <c r="D62" s="388"/>
      <c r="E62" s="166">
        <f>SUM(E61)</f>
        <v>93</v>
      </c>
      <c r="F62" s="106"/>
      <c r="G62" s="107"/>
      <c r="H62" s="107"/>
      <c r="I62" s="107"/>
      <c r="J62" s="107"/>
      <c r="K62" s="117"/>
    </row>
    <row r="63" spans="1:11" s="133" customFormat="1" ht="37.5" customHeight="1">
      <c r="A63" s="90">
        <v>40</v>
      </c>
      <c r="B63" s="129" t="s">
        <v>255</v>
      </c>
      <c r="C63" s="130" t="s">
        <v>490</v>
      </c>
      <c r="D63" s="131" t="s">
        <v>623</v>
      </c>
      <c r="E63" s="61">
        <v>530</v>
      </c>
      <c r="F63" s="61">
        <v>100</v>
      </c>
      <c r="G63" s="130" t="s">
        <v>314</v>
      </c>
      <c r="H63" s="130" t="s">
        <v>580</v>
      </c>
      <c r="I63" s="130" t="s">
        <v>473</v>
      </c>
      <c r="J63" s="130" t="s">
        <v>368</v>
      </c>
      <c r="K63" s="132" t="s">
        <v>244</v>
      </c>
    </row>
    <row r="64" spans="1:11" s="133" customFormat="1" ht="25.5">
      <c r="A64" s="87" t="s">
        <v>610</v>
      </c>
      <c r="B64" s="134" t="s">
        <v>517</v>
      </c>
      <c r="C64" s="135" t="s">
        <v>305</v>
      </c>
      <c r="D64" s="161" t="s">
        <v>266</v>
      </c>
      <c r="E64" s="136">
        <v>400</v>
      </c>
      <c r="F64" s="136" t="s">
        <v>112</v>
      </c>
      <c r="G64" s="135" t="s">
        <v>231</v>
      </c>
      <c r="H64" s="135" t="s">
        <v>253</v>
      </c>
      <c r="I64" s="135" t="s">
        <v>559</v>
      </c>
      <c r="J64" s="135" t="s">
        <v>254</v>
      </c>
      <c r="K64" s="105" t="s">
        <v>329</v>
      </c>
    </row>
    <row r="65" spans="1:11" s="12" customFormat="1" ht="27.75" customHeight="1">
      <c r="A65" s="90">
        <v>42</v>
      </c>
      <c r="B65" s="54" t="s">
        <v>175</v>
      </c>
      <c r="C65" s="39" t="s">
        <v>345</v>
      </c>
      <c r="D65" s="142" t="s">
        <v>185</v>
      </c>
      <c r="E65" s="41">
        <v>120</v>
      </c>
      <c r="F65" s="39">
        <v>100</v>
      </c>
      <c r="G65" s="39" t="s">
        <v>318</v>
      </c>
      <c r="H65" s="39" t="s">
        <v>138</v>
      </c>
      <c r="I65" s="45" t="s">
        <v>502</v>
      </c>
      <c r="J65" s="39" t="s">
        <v>48</v>
      </c>
      <c r="K65" s="143" t="s">
        <v>638</v>
      </c>
    </row>
    <row r="66" spans="1:11" s="1" customFormat="1" ht="25.5" customHeight="1">
      <c r="A66" s="90">
        <v>43</v>
      </c>
      <c r="B66" s="54" t="s">
        <v>689</v>
      </c>
      <c r="C66" s="39" t="s">
        <v>377</v>
      </c>
      <c r="D66" s="94" t="s">
        <v>185</v>
      </c>
      <c r="E66" s="42">
        <v>400</v>
      </c>
      <c r="F66" s="42">
        <v>100</v>
      </c>
      <c r="G66" s="39" t="s">
        <v>318</v>
      </c>
      <c r="H66" s="39" t="s">
        <v>80</v>
      </c>
      <c r="I66" s="39" t="s">
        <v>724</v>
      </c>
      <c r="J66" s="39" t="s">
        <v>1</v>
      </c>
      <c r="K66" s="99" t="s">
        <v>555</v>
      </c>
    </row>
    <row r="67" spans="1:11" s="1" customFormat="1" ht="48.75" customHeight="1">
      <c r="A67" s="90">
        <v>44</v>
      </c>
      <c r="B67" s="54" t="s">
        <v>7</v>
      </c>
      <c r="C67" s="39" t="s">
        <v>105</v>
      </c>
      <c r="D67" s="142" t="s">
        <v>498</v>
      </c>
      <c r="E67" s="42">
        <v>590</v>
      </c>
      <c r="F67" s="42">
        <v>100</v>
      </c>
      <c r="G67" s="39" t="s">
        <v>656</v>
      </c>
      <c r="H67" s="39" t="s">
        <v>655</v>
      </c>
      <c r="I67" s="42" t="s">
        <v>359</v>
      </c>
      <c r="J67" s="39" t="s">
        <v>291</v>
      </c>
      <c r="K67" s="99" t="s">
        <v>0</v>
      </c>
    </row>
    <row r="68" spans="1:11" s="23" customFormat="1" ht="15" customHeight="1">
      <c r="A68" s="91"/>
      <c r="B68" s="389" t="s">
        <v>621</v>
      </c>
      <c r="C68" s="390"/>
      <c r="D68" s="391"/>
      <c r="E68" s="169">
        <f>SUM(E63:E67)</f>
        <v>2040</v>
      </c>
      <c r="F68" s="162"/>
      <c r="G68" s="71"/>
      <c r="H68" s="71"/>
      <c r="I68" s="162"/>
      <c r="J68" s="71"/>
      <c r="K68" s="114"/>
    </row>
    <row r="69" spans="1:11" s="133" customFormat="1" ht="39">
      <c r="A69" s="87" t="s">
        <v>611</v>
      </c>
      <c r="B69" s="176" t="s">
        <v>246</v>
      </c>
      <c r="C69" s="140" t="s">
        <v>305</v>
      </c>
      <c r="D69" s="177" t="s">
        <v>300</v>
      </c>
      <c r="E69" s="171">
        <v>400</v>
      </c>
      <c r="F69" s="171" t="s">
        <v>269</v>
      </c>
      <c r="G69" s="140" t="s">
        <v>231</v>
      </c>
      <c r="H69" s="140" t="s">
        <v>253</v>
      </c>
      <c r="I69" s="140" t="s">
        <v>559</v>
      </c>
      <c r="J69" s="140" t="s">
        <v>254</v>
      </c>
      <c r="K69" s="181" t="s">
        <v>51</v>
      </c>
    </row>
    <row r="70" spans="1:11" s="28" customFormat="1" ht="16.5" customHeight="1">
      <c r="A70" s="91">
        <v>45</v>
      </c>
      <c r="B70" s="54" t="s">
        <v>510</v>
      </c>
      <c r="C70" s="39" t="s">
        <v>102</v>
      </c>
      <c r="D70" s="142" t="s">
        <v>185</v>
      </c>
      <c r="E70" s="139">
        <v>96</v>
      </c>
      <c r="F70" s="39">
        <v>100</v>
      </c>
      <c r="G70" s="39" t="s">
        <v>656</v>
      </c>
      <c r="H70" s="178" t="s">
        <v>357</v>
      </c>
      <c r="I70" s="141" t="s">
        <v>595</v>
      </c>
      <c r="J70" s="140" t="s">
        <v>270</v>
      </c>
      <c r="K70" s="132" t="s">
        <v>487</v>
      </c>
    </row>
    <row r="71" spans="1:11" s="1" customFormat="1" ht="37.5" customHeight="1">
      <c r="A71" s="3"/>
      <c r="B71" s="54" t="s">
        <v>301</v>
      </c>
      <c r="C71" s="39" t="s">
        <v>650</v>
      </c>
      <c r="D71" s="142" t="s">
        <v>648</v>
      </c>
      <c r="E71" s="41" t="s">
        <v>248</v>
      </c>
      <c r="F71" s="42">
        <v>100</v>
      </c>
      <c r="G71" s="39" t="s">
        <v>231</v>
      </c>
      <c r="H71" s="39" t="s">
        <v>154</v>
      </c>
      <c r="I71" s="100" t="s">
        <v>247</v>
      </c>
      <c r="J71" s="39" t="s">
        <v>679</v>
      </c>
      <c r="K71" s="99" t="s">
        <v>404</v>
      </c>
    </row>
    <row r="72" spans="1:11" s="28" customFormat="1" ht="45.75" customHeight="1">
      <c r="A72" s="91">
        <v>46</v>
      </c>
      <c r="B72" s="54" t="s">
        <v>355</v>
      </c>
      <c r="C72" s="39" t="s">
        <v>713</v>
      </c>
      <c r="D72" s="142" t="s">
        <v>564</v>
      </c>
      <c r="E72" s="41">
        <v>163</v>
      </c>
      <c r="F72" s="39">
        <v>100</v>
      </c>
      <c r="G72" s="39" t="s">
        <v>153</v>
      </c>
      <c r="H72" s="45" t="s">
        <v>530</v>
      </c>
      <c r="I72" s="103" t="s">
        <v>481</v>
      </c>
      <c r="J72" s="103" t="s">
        <v>738</v>
      </c>
      <c r="K72" s="222">
        <v>40452</v>
      </c>
    </row>
    <row r="73" spans="1:11" s="28" customFormat="1" ht="30" customHeight="1">
      <c r="A73" s="91">
        <v>47</v>
      </c>
      <c r="B73" s="54" t="s">
        <v>22</v>
      </c>
      <c r="C73" s="39" t="s">
        <v>470</v>
      </c>
      <c r="D73" s="142" t="s">
        <v>295</v>
      </c>
      <c r="E73" s="41">
        <v>660</v>
      </c>
      <c r="F73" s="39">
        <v>100</v>
      </c>
      <c r="G73" s="39" t="s">
        <v>129</v>
      </c>
      <c r="H73" s="39" t="s">
        <v>424</v>
      </c>
      <c r="I73" s="45" t="s">
        <v>734</v>
      </c>
      <c r="J73" s="39" t="s">
        <v>404</v>
      </c>
      <c r="K73" s="185" t="s">
        <v>565</v>
      </c>
    </row>
    <row r="74" spans="1:11" s="28" customFormat="1" ht="30" customHeight="1">
      <c r="A74" s="91"/>
      <c r="B74" s="374" t="s">
        <v>374</v>
      </c>
      <c r="C74" s="375"/>
      <c r="D74" s="376"/>
      <c r="E74" s="244">
        <f>SUM(E69+E70+E72+E73)</f>
        <v>1319</v>
      </c>
      <c r="F74" s="241"/>
      <c r="G74" s="241"/>
      <c r="H74" s="241"/>
      <c r="I74" s="242"/>
      <c r="J74" s="241"/>
      <c r="K74" s="243"/>
    </row>
    <row r="75" spans="1:11" s="12" customFormat="1" ht="25.5" customHeight="1">
      <c r="A75" s="90">
        <v>48</v>
      </c>
      <c r="B75" s="54" t="s">
        <v>68</v>
      </c>
      <c r="C75" s="39" t="s">
        <v>46</v>
      </c>
      <c r="D75" s="245" t="s">
        <v>423</v>
      </c>
      <c r="E75" s="139">
        <v>96</v>
      </c>
      <c r="F75" s="39">
        <v>100</v>
      </c>
      <c r="G75" s="39" t="s">
        <v>231</v>
      </c>
      <c r="H75" s="140" t="s">
        <v>4</v>
      </c>
      <c r="I75" s="141" t="s">
        <v>10</v>
      </c>
      <c r="J75" s="160" t="s">
        <v>70</v>
      </c>
      <c r="K75" s="132" t="s">
        <v>93</v>
      </c>
    </row>
    <row r="76" spans="1:11" s="12" customFormat="1" ht="25.5" customHeight="1">
      <c r="A76" s="91">
        <v>49</v>
      </c>
      <c r="B76" s="129" t="s">
        <v>152</v>
      </c>
      <c r="C76" s="130" t="s">
        <v>31</v>
      </c>
      <c r="D76" s="312" t="s">
        <v>564</v>
      </c>
      <c r="E76" s="174">
        <v>200</v>
      </c>
      <c r="F76" s="130">
        <v>100</v>
      </c>
      <c r="G76" s="130" t="s">
        <v>55</v>
      </c>
      <c r="H76" s="130" t="s">
        <v>330</v>
      </c>
      <c r="I76" s="63" t="s">
        <v>151</v>
      </c>
      <c r="J76" s="130" t="s">
        <v>550</v>
      </c>
      <c r="K76" s="132" t="s">
        <v>666</v>
      </c>
    </row>
    <row r="77" spans="1:11" s="12" customFormat="1" ht="25.5" customHeight="1" thickBot="1">
      <c r="A77" s="91"/>
      <c r="B77" s="383" t="s">
        <v>228</v>
      </c>
      <c r="C77" s="384"/>
      <c r="D77" s="385"/>
      <c r="E77" s="170">
        <f>SUM(E75:E76)</f>
        <v>296</v>
      </c>
      <c r="F77" s="14"/>
      <c r="G77" s="15"/>
      <c r="H77" s="15"/>
      <c r="I77" s="15"/>
      <c r="J77" s="15"/>
      <c r="K77" s="59"/>
    </row>
    <row r="78" spans="1:11" s="12" customFormat="1" ht="25.5" customHeight="1">
      <c r="A78" s="91">
        <v>50</v>
      </c>
      <c r="B78" s="219" t="s">
        <v>513</v>
      </c>
      <c r="C78" s="196" t="s">
        <v>744</v>
      </c>
      <c r="D78" s="313" t="s">
        <v>609</v>
      </c>
      <c r="E78" s="196">
        <v>174</v>
      </c>
      <c r="F78" s="196">
        <v>100</v>
      </c>
      <c r="G78" s="196" t="s">
        <v>388</v>
      </c>
      <c r="H78" s="220">
        <v>40527</v>
      </c>
      <c r="I78" s="195" t="s">
        <v>534</v>
      </c>
      <c r="J78" s="195" t="s">
        <v>508</v>
      </c>
      <c r="K78" s="314" t="s">
        <v>588</v>
      </c>
    </row>
    <row r="79" spans="1:11" s="12" customFormat="1" ht="25.5" customHeight="1">
      <c r="A79" s="91">
        <v>51</v>
      </c>
      <c r="B79" s="246" t="s">
        <v>669</v>
      </c>
      <c r="C79" s="247" t="s">
        <v>435</v>
      </c>
      <c r="D79" s="313" t="s">
        <v>609</v>
      </c>
      <c r="E79" s="247">
        <v>200</v>
      </c>
      <c r="F79" s="247">
        <v>100</v>
      </c>
      <c r="G79" s="247" t="s">
        <v>342</v>
      </c>
      <c r="H79" s="252" t="s">
        <v>6</v>
      </c>
      <c r="I79" s="195" t="s">
        <v>551</v>
      </c>
      <c r="J79" s="301" t="s">
        <v>328</v>
      </c>
      <c r="K79" s="320" t="s">
        <v>240</v>
      </c>
    </row>
    <row r="80" spans="1:11" s="12" customFormat="1" ht="25.5" customHeight="1">
      <c r="A80" s="127">
        <v>52</v>
      </c>
      <c r="B80" s="54" t="s">
        <v>115</v>
      </c>
      <c r="C80" s="39" t="s">
        <v>722</v>
      </c>
      <c r="D80" s="322" t="s">
        <v>266</v>
      </c>
      <c r="E80" s="42">
        <v>128</v>
      </c>
      <c r="F80" s="42">
        <v>100</v>
      </c>
      <c r="G80" s="39" t="s">
        <v>34</v>
      </c>
      <c r="H80" s="238">
        <v>39085</v>
      </c>
      <c r="I80" s="39" t="s">
        <v>369</v>
      </c>
      <c r="J80" s="39" t="s">
        <v>60</v>
      </c>
      <c r="K80" s="99" t="s">
        <v>240</v>
      </c>
    </row>
    <row r="81" spans="1:11" s="12" customFormat="1" ht="25.5" customHeight="1">
      <c r="A81" s="118">
        <v>53</v>
      </c>
      <c r="B81" s="115" t="s">
        <v>273</v>
      </c>
      <c r="C81" s="61" t="s">
        <v>696</v>
      </c>
      <c r="D81" s="312" t="s">
        <v>609</v>
      </c>
      <c r="E81" s="174">
        <v>145</v>
      </c>
      <c r="F81" s="61">
        <v>100</v>
      </c>
      <c r="G81" s="61" t="s">
        <v>79</v>
      </c>
      <c r="H81" s="62" t="s">
        <v>259</v>
      </c>
      <c r="I81" s="240" t="s">
        <v>312</v>
      </c>
      <c r="J81" s="307" t="s">
        <v>159</v>
      </c>
      <c r="K81" s="116" t="s">
        <v>50</v>
      </c>
    </row>
    <row r="82" spans="1:11" s="12" customFormat="1" ht="25.5" customHeight="1">
      <c r="A82" s="91">
        <v>54</v>
      </c>
      <c r="B82" s="115" t="s">
        <v>453</v>
      </c>
      <c r="C82" s="61" t="s">
        <v>560</v>
      </c>
      <c r="D82" s="312" t="s">
        <v>609</v>
      </c>
      <c r="E82" s="179">
        <v>255</v>
      </c>
      <c r="F82" s="61">
        <v>100</v>
      </c>
      <c r="G82" s="61" t="s">
        <v>79</v>
      </c>
      <c r="H82" s="178" t="s">
        <v>371</v>
      </c>
      <c r="I82" s="141" t="s">
        <v>313</v>
      </c>
      <c r="J82" s="140" t="s">
        <v>509</v>
      </c>
      <c r="K82" s="180" t="s">
        <v>216</v>
      </c>
    </row>
    <row r="83" spans="1:11" s="12" customFormat="1" ht="25.5" customHeight="1" thickBot="1">
      <c r="A83" s="88"/>
      <c r="B83" s="383" t="s">
        <v>293</v>
      </c>
      <c r="C83" s="384"/>
      <c r="D83" s="385"/>
      <c r="E83" s="170">
        <f>SUM(E78:E82)</f>
        <v>902</v>
      </c>
      <c r="F83" s="14"/>
      <c r="G83" s="15"/>
      <c r="H83" s="15"/>
      <c r="I83" s="15"/>
      <c r="J83" s="15"/>
      <c r="K83" s="59"/>
    </row>
    <row r="84" spans="1:11" s="12" customFormat="1" ht="25.5" customHeight="1">
      <c r="A84" s="255">
        <v>55</v>
      </c>
      <c r="B84" s="191" t="s">
        <v>162</v>
      </c>
      <c r="C84" s="192" t="s">
        <v>704</v>
      </c>
      <c r="D84" s="339" t="s">
        <v>609</v>
      </c>
      <c r="E84" s="256">
        <v>500</v>
      </c>
      <c r="F84" s="192">
        <v>100</v>
      </c>
      <c r="G84" s="192" t="s">
        <v>127</v>
      </c>
      <c r="H84" s="39" t="s">
        <v>233</v>
      </c>
      <c r="I84" s="254" t="s">
        <v>59</v>
      </c>
      <c r="J84" s="192" t="s">
        <v>585</v>
      </c>
      <c r="K84" s="99" t="s">
        <v>607</v>
      </c>
    </row>
    <row r="85" spans="1:11" s="12" customFormat="1" ht="25.5" customHeight="1">
      <c r="A85" s="264">
        <v>56</v>
      </c>
      <c r="B85" s="191" t="s">
        <v>681</v>
      </c>
      <c r="C85" s="192" t="s">
        <v>653</v>
      </c>
      <c r="D85" s="339" t="s">
        <v>609</v>
      </c>
      <c r="E85" s="41">
        <v>760</v>
      </c>
      <c r="F85" s="192">
        <v>100</v>
      </c>
      <c r="G85" s="192" t="s">
        <v>314</v>
      </c>
      <c r="H85" s="178" t="s">
        <v>633</v>
      </c>
      <c r="I85" s="141" t="s">
        <v>173</v>
      </c>
      <c r="J85" s="160" t="s">
        <v>277</v>
      </c>
      <c r="K85" s="239" t="s">
        <v>607</v>
      </c>
    </row>
    <row r="86" spans="1:11" s="12" customFormat="1" ht="25.5" customHeight="1">
      <c r="A86" s="91">
        <v>57</v>
      </c>
      <c r="B86" s="176" t="s">
        <v>533</v>
      </c>
      <c r="C86" s="140" t="s">
        <v>743</v>
      </c>
      <c r="D86" s="339" t="s">
        <v>609</v>
      </c>
      <c r="E86" s="218">
        <v>850</v>
      </c>
      <c r="F86" s="140">
        <v>100</v>
      </c>
      <c r="G86" s="140" t="s">
        <v>231</v>
      </c>
      <c r="H86" s="178" t="s">
        <v>194</v>
      </c>
      <c r="I86" s="141" t="s">
        <v>59</v>
      </c>
      <c r="J86" s="140" t="s">
        <v>276</v>
      </c>
      <c r="K86" s="132" t="s">
        <v>607</v>
      </c>
    </row>
    <row r="87" spans="1:11" s="1" customFormat="1" ht="16.5" customHeight="1" thickBot="1">
      <c r="A87" s="335"/>
      <c r="B87" s="383" t="s">
        <v>67</v>
      </c>
      <c r="C87" s="384"/>
      <c r="D87" s="385"/>
      <c r="E87" s="336">
        <f>SUM($E$84:$E$86)</f>
        <v>2110</v>
      </c>
      <c r="F87" s="337"/>
      <c r="G87" s="337"/>
      <c r="H87" s="337"/>
      <c r="I87" s="337"/>
      <c r="J87" s="337"/>
      <c r="K87" s="338"/>
    </row>
    <row r="88" spans="1:11" s="1" customFormat="1" ht="16.5" customHeight="1">
      <c r="A88" s="88"/>
      <c r="B88" s="200"/>
      <c r="C88" s="200"/>
      <c r="D88" s="202" t="s">
        <v>686</v>
      </c>
      <c r="E88" s="201">
        <f>SUM(E16+E17+E18+E19+E20+E21+E22+E24+E25)</f>
        <v>684</v>
      </c>
      <c r="F88" s="6"/>
      <c r="G88" s="5"/>
      <c r="H88" s="5"/>
      <c r="I88" s="5"/>
      <c r="J88" s="5"/>
      <c r="K88" s="5"/>
    </row>
    <row r="89" spans="1:11" s="1" customFormat="1" ht="16.5" customHeight="1">
      <c r="A89" s="88"/>
      <c r="B89" s="200"/>
      <c r="C89" s="200"/>
      <c r="D89" s="202" t="s">
        <v>582</v>
      </c>
      <c r="E89" s="201">
        <f>SUM(E38+E46+E56+E61+E75+E80)</f>
        <v>589</v>
      </c>
      <c r="F89" s="6"/>
      <c r="G89" s="5"/>
      <c r="H89" s="5"/>
      <c r="I89" s="5"/>
      <c r="J89" s="5"/>
      <c r="K89" s="5"/>
    </row>
    <row r="90" spans="1:11" s="1" customFormat="1" ht="16.5" customHeight="1" thickBot="1">
      <c r="A90" s="88"/>
      <c r="B90" s="200"/>
      <c r="C90" s="200"/>
      <c r="D90" s="202" t="s">
        <v>520</v>
      </c>
      <c r="E90" s="201">
        <f>(E91-(E89+E88))</f>
        <v>18612</v>
      </c>
      <c r="F90" s="6"/>
      <c r="G90" s="5"/>
      <c r="H90" s="5"/>
      <c r="I90" s="5"/>
      <c r="J90" s="5"/>
      <c r="K90" s="5"/>
    </row>
    <row r="91" spans="1:11" s="1" customFormat="1" ht="16.5" customHeight="1">
      <c r="A91" s="88"/>
      <c r="B91" s="392" t="s">
        <v>507</v>
      </c>
      <c r="C91" s="393"/>
      <c r="D91" s="393"/>
      <c r="E91" s="17">
        <f>$E$23+$E$31+$E$42+$E$50+$E$57+$E$60+$E$62+$E$68+$E$74+$E$77+$E$83+$E$87</f>
        <v>19885</v>
      </c>
      <c r="F91" s="18"/>
      <c r="G91" s="16"/>
      <c r="H91" s="16"/>
      <c r="I91" s="16"/>
      <c r="J91" s="16"/>
      <c r="K91" s="16"/>
    </row>
    <row r="92" spans="1:11" s="1" customFormat="1" ht="16.5" thickBot="1">
      <c r="A92" s="88"/>
      <c r="B92" s="396" t="s">
        <v>583</v>
      </c>
      <c r="C92" s="396"/>
      <c r="D92" s="396"/>
      <c r="E92" s="317">
        <f>$E$23+$E$31+$E$42+$E$50+$E$57+$E$60+$E$62+$E$68+$E$74+$E$77+$E$83+$E$87</f>
        <v>19885</v>
      </c>
      <c r="F92" s="318"/>
      <c r="G92" s="278"/>
      <c r="H92" s="278"/>
      <c r="I92" s="278"/>
      <c r="J92" s="278"/>
      <c r="K92" s="278"/>
    </row>
    <row r="93" spans="1:11" s="1" customFormat="1" ht="30" customHeight="1" thickBot="1">
      <c r="A93" s="88"/>
      <c r="B93" s="270"/>
      <c r="C93" s="270"/>
      <c r="D93" s="270"/>
      <c r="E93" s="17"/>
      <c r="F93" s="18"/>
      <c r="G93" s="16"/>
      <c r="H93" s="16"/>
      <c r="I93" s="16"/>
      <c r="J93" s="16"/>
      <c r="K93" s="16"/>
    </row>
    <row r="94" spans="1:11" s="1" customFormat="1" ht="36">
      <c r="A94" s="87"/>
      <c r="B94" s="50" t="s">
        <v>229</v>
      </c>
      <c r="C94" s="182" t="s">
        <v>227</v>
      </c>
      <c r="D94" s="182" t="s">
        <v>32</v>
      </c>
      <c r="E94" s="182" t="s">
        <v>366</v>
      </c>
      <c r="F94" s="183" t="s">
        <v>181</v>
      </c>
      <c r="G94" s="182" t="s">
        <v>578</v>
      </c>
      <c r="H94" s="182" t="s">
        <v>109</v>
      </c>
      <c r="I94" s="183" t="s">
        <v>65</v>
      </c>
      <c r="J94" s="183" t="s">
        <v>280</v>
      </c>
      <c r="K94" s="184" t="s">
        <v>135</v>
      </c>
    </row>
    <row r="95" spans="1:11" s="1" customFormat="1" ht="27.75" customHeight="1">
      <c r="A95" s="3">
        <v>1</v>
      </c>
      <c r="B95" s="54" t="s">
        <v>468</v>
      </c>
      <c r="C95" s="39" t="s">
        <v>287</v>
      </c>
      <c r="D95" s="159" t="s">
        <v>144</v>
      </c>
      <c r="E95" s="41">
        <v>140</v>
      </c>
      <c r="F95" s="42">
        <v>94.4</v>
      </c>
      <c r="G95" s="39" t="s">
        <v>516</v>
      </c>
      <c r="H95" s="39" t="s">
        <v>154</v>
      </c>
      <c r="I95" s="39" t="s">
        <v>440</v>
      </c>
      <c r="J95" s="42" t="s">
        <v>732</v>
      </c>
      <c r="K95" s="99" t="s">
        <v>277</v>
      </c>
    </row>
    <row r="96" spans="1:11" s="1" customFormat="1" ht="27.75" customHeight="1">
      <c r="A96" s="118">
        <v>2</v>
      </c>
      <c r="B96" s="54" t="s">
        <v>121</v>
      </c>
      <c r="C96" s="39" t="s">
        <v>723</v>
      </c>
      <c r="D96" s="64" t="s">
        <v>12</v>
      </c>
      <c r="E96" s="42">
        <v>600</v>
      </c>
      <c r="F96" s="42">
        <v>90</v>
      </c>
      <c r="G96" s="39" t="s">
        <v>342</v>
      </c>
      <c r="H96" s="39" t="s">
        <v>639</v>
      </c>
      <c r="I96" s="100" t="s">
        <v>363</v>
      </c>
      <c r="J96" s="39">
        <v>2013</v>
      </c>
      <c r="K96" s="158" t="s">
        <v>439</v>
      </c>
    </row>
    <row r="97" spans="1:11" s="26" customFormat="1" ht="27" customHeight="1">
      <c r="A97" s="127">
        <v>3</v>
      </c>
      <c r="B97" s="191" t="s">
        <v>383</v>
      </c>
      <c r="C97" s="192" t="s">
        <v>323</v>
      </c>
      <c r="D97" s="223" t="s">
        <v>84</v>
      </c>
      <c r="E97" s="236">
        <v>630</v>
      </c>
      <c r="F97" s="192">
        <v>80</v>
      </c>
      <c r="G97" s="192" t="s">
        <v>127</v>
      </c>
      <c r="H97" s="237">
        <v>40359</v>
      </c>
      <c r="I97" s="100" t="s">
        <v>416</v>
      </c>
      <c r="J97" s="254" t="s">
        <v>603</v>
      </c>
      <c r="K97" s="99" t="s">
        <v>276</v>
      </c>
    </row>
    <row r="98" spans="1:20" s="26" customFormat="1" ht="27" customHeight="1">
      <c r="A98" s="198">
        <v>4</v>
      </c>
      <c r="B98" s="173" t="s">
        <v>442</v>
      </c>
      <c r="C98" s="171" t="s">
        <v>395</v>
      </c>
      <c r="D98" s="224" t="s">
        <v>459</v>
      </c>
      <c r="E98" s="199">
        <v>250</v>
      </c>
      <c r="F98" s="171">
        <v>51</v>
      </c>
      <c r="G98" s="171" t="s">
        <v>659</v>
      </c>
      <c r="H98" s="195" t="s">
        <v>475</v>
      </c>
      <c r="I98" s="196" t="s">
        <v>585</v>
      </c>
      <c r="J98" s="196" t="s">
        <v>585</v>
      </c>
      <c r="K98" s="197" t="s">
        <v>585</v>
      </c>
      <c r="L98"/>
      <c r="M98"/>
      <c r="N98"/>
      <c r="O98"/>
      <c r="P98"/>
      <c r="Q98"/>
      <c r="R98"/>
      <c r="S98"/>
      <c r="T98"/>
    </row>
    <row r="99" spans="1:11" s="1" customFormat="1" ht="25.5" customHeight="1">
      <c r="A99" s="93">
        <v>5</v>
      </c>
      <c r="B99" s="173" t="s">
        <v>140</v>
      </c>
      <c r="C99" s="171" t="s">
        <v>396</v>
      </c>
      <c r="D99" s="224" t="s">
        <v>210</v>
      </c>
      <c r="E99" s="199">
        <v>1000</v>
      </c>
      <c r="F99" s="171" t="s">
        <v>189</v>
      </c>
      <c r="G99" s="171" t="s">
        <v>96</v>
      </c>
      <c r="H99" s="178" t="s">
        <v>171</v>
      </c>
      <c r="I99" s="140" t="s">
        <v>427</v>
      </c>
      <c r="J99" s="171" t="s">
        <v>585</v>
      </c>
      <c r="K99" s="132">
        <v>2015</v>
      </c>
    </row>
    <row r="100" spans="1:11" s="28" customFormat="1" ht="27.75" customHeight="1">
      <c r="A100" s="93">
        <v>6</v>
      </c>
      <c r="B100" s="129" t="s">
        <v>190</v>
      </c>
      <c r="C100" s="130" t="s">
        <v>405</v>
      </c>
      <c r="D100" s="175" t="s">
        <v>63</v>
      </c>
      <c r="E100" s="204">
        <v>370</v>
      </c>
      <c r="F100" s="130">
        <v>95</v>
      </c>
      <c r="G100" s="130" t="s">
        <v>417</v>
      </c>
      <c r="H100" s="62" t="s">
        <v>466</v>
      </c>
      <c r="I100" s="240" t="s">
        <v>641</v>
      </c>
      <c r="J100" s="130" t="s">
        <v>455</v>
      </c>
      <c r="K100" s="132" t="s">
        <v>499</v>
      </c>
    </row>
    <row r="101" spans="1:11" s="1" customFormat="1" ht="27" customHeight="1">
      <c r="A101" s="205">
        <v>7</v>
      </c>
      <c r="B101" s="173" t="s">
        <v>718</v>
      </c>
      <c r="C101" s="171" t="s">
        <v>406</v>
      </c>
      <c r="D101" s="224" t="s">
        <v>12</v>
      </c>
      <c r="E101" s="199">
        <v>250</v>
      </c>
      <c r="F101" s="171">
        <v>62.2</v>
      </c>
      <c r="G101" s="171" t="s">
        <v>96</v>
      </c>
      <c r="H101" s="178" t="s">
        <v>180</v>
      </c>
      <c r="I101" s="140" t="s">
        <v>727</v>
      </c>
      <c r="J101" s="171" t="s">
        <v>585</v>
      </c>
      <c r="K101" s="193" t="s">
        <v>585</v>
      </c>
    </row>
    <row r="102" spans="1:11" s="28" customFormat="1" ht="27.75" customHeight="1">
      <c r="A102" s="198">
        <v>8</v>
      </c>
      <c r="B102" s="248" t="s">
        <v>358</v>
      </c>
      <c r="C102" s="249" t="s">
        <v>584</v>
      </c>
      <c r="D102" s="253" t="s">
        <v>69</v>
      </c>
      <c r="E102" s="250">
        <v>624</v>
      </c>
      <c r="F102" s="249">
        <v>10</v>
      </c>
      <c r="G102" s="249" t="s">
        <v>314</v>
      </c>
      <c r="H102" s="252" t="s">
        <v>6</v>
      </c>
      <c r="I102" s="178" t="s">
        <v>551</v>
      </c>
      <c r="J102" s="249">
        <v>2013</v>
      </c>
      <c r="K102" s="239">
        <v>2016</v>
      </c>
    </row>
    <row r="103" spans="1:11" s="28" customFormat="1" ht="27.75" customHeight="1">
      <c r="A103" s="93">
        <v>9</v>
      </c>
      <c r="B103" s="302" t="s">
        <v>202</v>
      </c>
      <c r="C103" s="303" t="s">
        <v>143</v>
      </c>
      <c r="D103" s="306" t="s">
        <v>362</v>
      </c>
      <c r="E103" s="304">
        <v>36</v>
      </c>
      <c r="F103" s="305" t="s">
        <v>86</v>
      </c>
      <c r="G103" s="303" t="s">
        <v>205</v>
      </c>
      <c r="H103" s="195" t="s">
        <v>17</v>
      </c>
      <c r="I103" s="171" t="s">
        <v>732</v>
      </c>
      <c r="J103" s="196" t="s">
        <v>732</v>
      </c>
      <c r="K103" s="193" t="s">
        <v>361</v>
      </c>
    </row>
    <row r="104" spans="1:11" s="28" customFormat="1" ht="27.75" customHeight="1">
      <c r="A104" s="203"/>
      <c r="B104" s="206"/>
      <c r="C104" s="394" t="s">
        <v>698</v>
      </c>
      <c r="D104" s="395"/>
      <c r="E104" s="214">
        <f>SUM(E101+E100+E99+E98)</f>
        <v>1870</v>
      </c>
      <c r="F104" s="207"/>
      <c r="G104" s="207"/>
      <c r="H104" s="208"/>
      <c r="I104" s="209"/>
      <c r="J104" s="210"/>
      <c r="K104" s="211"/>
    </row>
    <row r="105" spans="1:11" ht="24" customHeight="1" thickBot="1">
      <c r="A105" s="90"/>
      <c r="B105" s="380" t="s">
        <v>52</v>
      </c>
      <c r="C105" s="381"/>
      <c r="D105" s="382"/>
      <c r="E105" s="269">
        <f>SUM(E95:E103)</f>
        <v>3900</v>
      </c>
      <c r="F105" s="14"/>
      <c r="G105" s="15"/>
      <c r="H105" s="19"/>
      <c r="I105" s="15"/>
      <c r="J105" s="15"/>
      <c r="K105" s="59"/>
    </row>
    <row r="106" spans="12:20" s="28" customFormat="1" ht="24" customHeight="1"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2:20" s="28" customFormat="1" ht="24" customHeight="1" thickBot="1">
      <c r="L107" s="186"/>
      <c r="M107" s="186"/>
      <c r="N107" s="186"/>
      <c r="O107" s="186"/>
      <c r="P107" s="186"/>
      <c r="Q107" s="186"/>
      <c r="R107" s="186"/>
      <c r="S107" s="186"/>
      <c r="T107" s="186"/>
    </row>
    <row r="108" spans="1:11" s="137" customFormat="1" ht="28.5" customHeight="1">
      <c r="A108" s="87"/>
      <c r="B108" s="50" t="s">
        <v>448</v>
      </c>
      <c r="C108" s="182" t="s">
        <v>227</v>
      </c>
      <c r="D108" s="182" t="s">
        <v>32</v>
      </c>
      <c r="E108" s="182" t="s">
        <v>366</v>
      </c>
      <c r="F108" s="183" t="s">
        <v>332</v>
      </c>
      <c r="G108" s="182" t="s">
        <v>578</v>
      </c>
      <c r="H108" s="182" t="s">
        <v>109</v>
      </c>
      <c r="I108" s="183" t="s">
        <v>65</v>
      </c>
      <c r="J108" s="183" t="s">
        <v>280</v>
      </c>
      <c r="K108" s="184" t="s">
        <v>135</v>
      </c>
    </row>
    <row r="109" spans="1:11" s="137" customFormat="1" ht="28.5" customHeight="1">
      <c r="A109" s="1">
        <v>1</v>
      </c>
      <c r="B109" s="54" t="s">
        <v>125</v>
      </c>
      <c r="C109" s="39" t="s">
        <v>728</v>
      </c>
      <c r="D109" s="64" t="s">
        <v>739</v>
      </c>
      <c r="E109" s="41">
        <v>563</v>
      </c>
      <c r="F109" s="39">
        <v>0</v>
      </c>
      <c r="G109" s="39" t="s">
        <v>417</v>
      </c>
      <c r="H109" s="45" t="s">
        <v>182</v>
      </c>
      <c r="I109" s="65" t="s">
        <v>23</v>
      </c>
      <c r="J109" s="39" t="s">
        <v>603</v>
      </c>
      <c r="K109" s="172" t="s">
        <v>95</v>
      </c>
    </row>
    <row r="110" spans="1:11" s="213" customFormat="1" ht="21.75" customHeight="1">
      <c r="A110" s="91">
        <v>2</v>
      </c>
      <c r="B110" s="54" t="s">
        <v>652</v>
      </c>
      <c r="C110" s="39" t="s">
        <v>657</v>
      </c>
      <c r="D110" s="159" t="s">
        <v>521</v>
      </c>
      <c r="E110" s="139">
        <v>600</v>
      </c>
      <c r="F110" s="42" t="s">
        <v>77</v>
      </c>
      <c r="G110" s="39" t="s">
        <v>91</v>
      </c>
      <c r="H110" s="39" t="s">
        <v>196</v>
      </c>
      <c r="I110" s="65" t="s">
        <v>309</v>
      </c>
      <c r="J110" s="100" t="s">
        <v>666</v>
      </c>
      <c r="K110" s="334" t="s">
        <v>309</v>
      </c>
    </row>
    <row r="111" spans="1:11" s="213" customFormat="1" ht="39.75" customHeight="1">
      <c r="A111" s="127">
        <v>3</v>
      </c>
      <c r="B111" s="155" t="s">
        <v>158</v>
      </c>
      <c r="C111" s="171" t="s">
        <v>482</v>
      </c>
      <c r="D111" s="224" t="s">
        <v>348</v>
      </c>
      <c r="E111" s="41">
        <v>25</v>
      </c>
      <c r="F111" s="39">
        <v>0</v>
      </c>
      <c r="G111" s="42" t="s">
        <v>203</v>
      </c>
      <c r="H111" s="45" t="s">
        <v>735</v>
      </c>
      <c r="I111" s="65" t="s">
        <v>309</v>
      </c>
      <c r="J111" s="39" t="s">
        <v>240</v>
      </c>
      <c r="K111" s="158" t="s">
        <v>741</v>
      </c>
    </row>
    <row r="112" spans="1:11" ht="33.75" customHeight="1">
      <c r="A112" s="118">
        <v>4</v>
      </c>
      <c r="B112" s="173" t="s">
        <v>548</v>
      </c>
      <c r="C112" s="171" t="s">
        <v>197</v>
      </c>
      <c r="D112" s="224" t="s">
        <v>348</v>
      </c>
      <c r="E112" s="41">
        <v>25</v>
      </c>
      <c r="F112" s="39">
        <v>0</v>
      </c>
      <c r="G112" s="42" t="s">
        <v>497</v>
      </c>
      <c r="H112" s="45" t="s">
        <v>218</v>
      </c>
      <c r="I112" s="103" t="s">
        <v>741</v>
      </c>
      <c r="J112" s="39" t="s">
        <v>240</v>
      </c>
      <c r="K112" s="99" t="s">
        <v>741</v>
      </c>
    </row>
    <row r="113" spans="1:11" ht="33" customHeight="1">
      <c r="A113" s="91">
        <v>5</v>
      </c>
      <c r="B113" s="189" t="s">
        <v>261</v>
      </c>
      <c r="C113" s="190" t="s">
        <v>714</v>
      </c>
      <c r="D113" s="225" t="s">
        <v>348</v>
      </c>
      <c r="E113" s="212">
        <v>250</v>
      </c>
      <c r="F113" s="190" t="s">
        <v>282</v>
      </c>
      <c r="G113" s="190" t="s">
        <v>616</v>
      </c>
      <c r="H113" s="62" t="s">
        <v>633</v>
      </c>
      <c r="I113" s="63" t="s">
        <v>309</v>
      </c>
      <c r="J113" s="190" t="s">
        <v>585</v>
      </c>
      <c r="K113" s="193" t="s">
        <v>585</v>
      </c>
    </row>
    <row r="114" spans="1:11" s="137" customFormat="1" ht="28.5" customHeight="1">
      <c r="A114" s="203">
        <v>6</v>
      </c>
      <c r="B114" s="115" t="s">
        <v>119</v>
      </c>
      <c r="C114" s="61" t="s">
        <v>676</v>
      </c>
      <c r="D114" s="175" t="s">
        <v>348</v>
      </c>
      <c r="E114" s="217">
        <v>663.5</v>
      </c>
      <c r="F114" s="61" t="s">
        <v>311</v>
      </c>
      <c r="G114" s="130" t="s">
        <v>417</v>
      </c>
      <c r="H114" s="62" t="s">
        <v>500</v>
      </c>
      <c r="I114" s="309" t="s">
        <v>309</v>
      </c>
      <c r="J114" s="61" t="s">
        <v>585</v>
      </c>
      <c r="K114" s="193" t="s">
        <v>585</v>
      </c>
    </row>
    <row r="115" spans="1:11" s="137" customFormat="1" ht="28.5" customHeight="1">
      <c r="A115" s="93">
        <v>7</v>
      </c>
      <c r="B115" s="173" t="s">
        <v>326</v>
      </c>
      <c r="C115" s="171" t="s">
        <v>535</v>
      </c>
      <c r="D115" s="224" t="s">
        <v>348</v>
      </c>
      <c r="E115" s="199">
        <v>150</v>
      </c>
      <c r="F115" s="171">
        <v>90</v>
      </c>
      <c r="G115" s="171" t="s">
        <v>256</v>
      </c>
      <c r="H115" s="221">
        <v>40527</v>
      </c>
      <c r="I115" s="310" t="s">
        <v>310</v>
      </c>
      <c r="J115" s="171" t="s">
        <v>585</v>
      </c>
      <c r="K115" s="193" t="s">
        <v>585</v>
      </c>
    </row>
    <row r="116" spans="1:11" s="137" customFormat="1" ht="28.5" customHeight="1">
      <c r="A116" s="93">
        <v>8</v>
      </c>
      <c r="B116" s="173" t="s">
        <v>142</v>
      </c>
      <c r="C116" s="171" t="s">
        <v>556</v>
      </c>
      <c r="D116" s="224" t="s">
        <v>348</v>
      </c>
      <c r="E116" s="199">
        <v>500</v>
      </c>
      <c r="F116" s="171" t="s">
        <v>77</v>
      </c>
      <c r="G116" s="171" t="s">
        <v>256</v>
      </c>
      <c r="H116" s="221">
        <v>40527</v>
      </c>
      <c r="I116" s="160" t="s">
        <v>369</v>
      </c>
      <c r="J116" s="171" t="s">
        <v>585</v>
      </c>
      <c r="K116" s="193" t="s">
        <v>585</v>
      </c>
    </row>
    <row r="117" spans="1:13" s="137" customFormat="1" ht="33" customHeight="1">
      <c r="A117" s="198">
        <v>9</v>
      </c>
      <c r="B117" s="191" t="s">
        <v>674</v>
      </c>
      <c r="C117" s="265" t="s">
        <v>545</v>
      </c>
      <c r="D117" s="266" t="s">
        <v>451</v>
      </c>
      <c r="E117" s="267">
        <v>570</v>
      </c>
      <c r="F117" s="265" t="s">
        <v>282</v>
      </c>
      <c r="G117" s="265" t="s">
        <v>525</v>
      </c>
      <c r="H117" s="268" t="s">
        <v>567</v>
      </c>
      <c r="I117" s="311" t="s">
        <v>346</v>
      </c>
      <c r="J117" s="265"/>
      <c r="K117" s="263">
        <v>2013</v>
      </c>
      <c r="M117" s="28" t="s">
        <v>672</v>
      </c>
    </row>
    <row r="118" spans="1:11" s="137" customFormat="1" ht="33" customHeight="1">
      <c r="A118" s="91">
        <v>10</v>
      </c>
      <c r="B118" s="115" t="s">
        <v>124</v>
      </c>
      <c r="C118" s="130" t="s">
        <v>546</v>
      </c>
      <c r="D118" s="175" t="s">
        <v>382</v>
      </c>
      <c r="E118" s="308">
        <v>85</v>
      </c>
      <c r="F118" s="61">
        <v>0</v>
      </c>
      <c r="G118" s="61" t="s">
        <v>127</v>
      </c>
      <c r="H118" s="130" t="s">
        <v>381</v>
      </c>
      <c r="I118" s="63" t="s">
        <v>5</v>
      </c>
      <c r="J118" s="61" t="s">
        <v>346</v>
      </c>
      <c r="K118" s="193" t="s">
        <v>5</v>
      </c>
    </row>
    <row r="119" spans="1:11" s="137" customFormat="1" ht="33" customHeight="1">
      <c r="A119" s="91">
        <v>11</v>
      </c>
      <c r="B119" s="54" t="s">
        <v>634</v>
      </c>
      <c r="C119" s="39" t="s">
        <v>209</v>
      </c>
      <c r="D119" s="64" t="s">
        <v>382</v>
      </c>
      <c r="E119" s="139">
        <v>558</v>
      </c>
      <c r="F119" s="39">
        <v>0</v>
      </c>
      <c r="G119" s="39" t="s">
        <v>656</v>
      </c>
      <c r="H119" s="45" t="s">
        <v>410</v>
      </c>
      <c r="I119" s="65" t="s">
        <v>503</v>
      </c>
      <c r="J119" s="42"/>
      <c r="K119" s="172" t="s">
        <v>411</v>
      </c>
    </row>
    <row r="120" spans="1:11" s="137" customFormat="1" ht="33" customHeight="1">
      <c r="A120" s="203">
        <v>12</v>
      </c>
      <c r="B120" s="173" t="s">
        <v>384</v>
      </c>
      <c r="C120" s="171" t="s">
        <v>685</v>
      </c>
      <c r="D120" s="224" t="s">
        <v>382</v>
      </c>
      <c r="E120" s="250">
        <v>300</v>
      </c>
      <c r="F120" s="171">
        <v>0</v>
      </c>
      <c r="G120" s="171" t="s">
        <v>628</v>
      </c>
      <c r="H120" s="178" t="s">
        <v>397</v>
      </c>
      <c r="I120" s="140" t="s">
        <v>684</v>
      </c>
      <c r="J120" s="321"/>
      <c r="K120" s="132" t="s">
        <v>635</v>
      </c>
    </row>
    <row r="121" spans="1:11" s="1" customFormat="1" ht="21" customHeight="1" thickBot="1">
      <c r="A121" s="90"/>
      <c r="B121" s="380" t="s">
        <v>20</v>
      </c>
      <c r="C121" s="381"/>
      <c r="D121" s="382"/>
      <c r="E121" s="269">
        <f>SUM(E110+E111+E112+513+520+50+E118+50+E113+E114+E115+E116+E119+E120)</f>
        <v>4289.5</v>
      </c>
      <c r="F121" s="14"/>
      <c r="G121" s="15"/>
      <c r="H121" s="19"/>
      <c r="I121" s="15"/>
      <c r="J121" s="15"/>
      <c r="K121" s="59"/>
    </row>
    <row r="122" spans="1:11" s="1" customFormat="1" ht="21" customHeight="1">
      <c r="A122" s="90"/>
      <c r="B122" s="377" t="s">
        <v>89</v>
      </c>
      <c r="C122" s="378"/>
      <c r="D122" s="379"/>
      <c r="E122" s="271">
        <f>SUM(E104+E113+E114+E115+E116)</f>
        <v>3433.5</v>
      </c>
      <c r="F122" s="274"/>
      <c r="G122" s="16"/>
      <c r="H122" s="275"/>
      <c r="I122" s="16"/>
      <c r="J122" s="16"/>
      <c r="K122" s="276"/>
    </row>
    <row r="123" spans="1:11" s="1" customFormat="1" ht="21" customHeight="1" thickBot="1">
      <c r="A123" s="273"/>
      <c r="B123" s="380" t="s">
        <v>537</v>
      </c>
      <c r="C123" s="381"/>
      <c r="D123" s="382"/>
      <c r="E123" s="272">
        <f>SUM(E105+E121)</f>
        <v>8189.5</v>
      </c>
      <c r="F123" s="277"/>
      <c r="G123" s="278"/>
      <c r="H123" s="279"/>
      <c r="I123" s="278"/>
      <c r="J123" s="278"/>
      <c r="K123" s="280"/>
    </row>
    <row r="124" spans="1:20" s="2" customFormat="1" ht="39" customHeight="1" thickBot="1">
      <c r="A124" s="90"/>
      <c r="B124" s="8"/>
      <c r="C124" s="5"/>
      <c r="D124" s="30"/>
      <c r="E124" s="4"/>
      <c r="F124" s="6"/>
      <c r="G124" s="5"/>
      <c r="H124" s="7"/>
      <c r="I124" s="5"/>
      <c r="J124" s="5"/>
      <c r="K124" s="5"/>
      <c r="L124" s="1"/>
      <c r="M124" s="1"/>
      <c r="N124" s="1"/>
      <c r="O124" s="1"/>
      <c r="P124" s="1"/>
      <c r="Q124" s="1"/>
      <c r="R124" s="1"/>
      <c r="S124" s="1"/>
      <c r="T124" s="1"/>
    </row>
    <row r="125" spans="1:11" s="1" customFormat="1" ht="36">
      <c r="A125" s="87"/>
      <c r="B125" s="50" t="s">
        <v>198</v>
      </c>
      <c r="C125" s="51" t="s">
        <v>227</v>
      </c>
      <c r="D125" s="51" t="s">
        <v>32</v>
      </c>
      <c r="E125" s="51" t="s">
        <v>366</v>
      </c>
      <c r="F125" s="52" t="s">
        <v>181</v>
      </c>
      <c r="G125" s="51" t="s">
        <v>578</v>
      </c>
      <c r="H125" s="51" t="s">
        <v>109</v>
      </c>
      <c r="I125" s="52" t="s">
        <v>65</v>
      </c>
      <c r="J125" s="52" t="s">
        <v>280</v>
      </c>
      <c r="K125" s="53" t="s">
        <v>135</v>
      </c>
    </row>
    <row r="126" s="1" customFormat="1" ht="10.5"/>
    <row r="127" spans="1:20" s="1" customFormat="1" ht="78.75" customHeight="1">
      <c r="A127" s="3">
        <v>1</v>
      </c>
      <c r="B127" s="155" t="s">
        <v>675</v>
      </c>
      <c r="C127" s="39" t="s">
        <v>543</v>
      </c>
      <c r="D127" s="259" t="s">
        <v>385</v>
      </c>
      <c r="E127" s="41">
        <v>159</v>
      </c>
      <c r="F127" s="39">
        <v>0</v>
      </c>
      <c r="G127" s="39" t="s">
        <v>34</v>
      </c>
      <c r="H127" s="39" t="s">
        <v>253</v>
      </c>
      <c r="I127" s="39" t="s">
        <v>199</v>
      </c>
      <c r="J127" s="39" t="s">
        <v>148</v>
      </c>
      <c r="K127" s="57" t="s">
        <v>421</v>
      </c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s="1" customFormat="1" ht="15.75" customHeight="1">
      <c r="A128" s="3">
        <v>2</v>
      </c>
      <c r="B128" s="54" t="s">
        <v>193</v>
      </c>
      <c r="C128" s="39" t="s">
        <v>353</v>
      </c>
      <c r="D128" s="259" t="s">
        <v>385</v>
      </c>
      <c r="E128" s="41">
        <v>520</v>
      </c>
      <c r="F128" s="39">
        <v>0</v>
      </c>
      <c r="G128" s="39" t="s">
        <v>231</v>
      </c>
      <c r="H128" s="39" t="s">
        <v>126</v>
      </c>
      <c r="I128" s="39" t="s">
        <v>385</v>
      </c>
      <c r="J128" s="39" t="s">
        <v>385</v>
      </c>
      <c r="K128" s="57" t="s">
        <v>385</v>
      </c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s="28" customFormat="1" ht="18.75" customHeight="1">
      <c r="A129" s="91"/>
      <c r="B129" s="389" t="s">
        <v>101</v>
      </c>
      <c r="C129" s="397"/>
      <c r="D129" s="398"/>
      <c r="E129" s="67">
        <f>SUM(E126:E128)</f>
        <v>679</v>
      </c>
      <c r="F129" s="66"/>
      <c r="G129" s="66"/>
      <c r="H129" s="68"/>
      <c r="I129" s="69"/>
      <c r="J129" s="66"/>
      <c r="K129" s="70"/>
      <c r="L129" s="133"/>
      <c r="M129" s="133"/>
      <c r="N129" s="133"/>
      <c r="O129" s="133"/>
      <c r="P129" s="133"/>
      <c r="Q129" s="133"/>
      <c r="R129" s="133"/>
      <c r="S129" s="133"/>
      <c r="T129" s="133"/>
    </row>
    <row r="130" spans="1:20" s="28" customFormat="1" ht="27.75" customHeight="1">
      <c r="A130" s="120" t="s">
        <v>484</v>
      </c>
      <c r="B130" s="54" t="s">
        <v>271</v>
      </c>
      <c r="C130" s="39" t="s">
        <v>600</v>
      </c>
      <c r="D130" s="260" t="s">
        <v>547</v>
      </c>
      <c r="E130" s="41">
        <v>1120</v>
      </c>
      <c r="F130" s="42">
        <v>0</v>
      </c>
      <c r="G130" s="39" t="s">
        <v>342</v>
      </c>
      <c r="H130" s="39" t="s">
        <v>285</v>
      </c>
      <c r="I130" s="42" t="s">
        <v>349</v>
      </c>
      <c r="J130" s="42" t="s">
        <v>596</v>
      </c>
      <c r="K130" s="138" t="s">
        <v>636</v>
      </c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133" customFormat="1" ht="30" customHeight="1">
      <c r="A131" s="120" t="s">
        <v>320</v>
      </c>
      <c r="B131" s="54" t="s">
        <v>297</v>
      </c>
      <c r="C131" s="39" t="s">
        <v>501</v>
      </c>
      <c r="D131" s="260" t="s">
        <v>708</v>
      </c>
      <c r="E131" s="41">
        <v>1087</v>
      </c>
      <c r="F131" s="39">
        <v>0</v>
      </c>
      <c r="G131" s="39" t="s">
        <v>318</v>
      </c>
      <c r="H131" s="39" t="s">
        <v>278</v>
      </c>
      <c r="I131" s="39" t="s">
        <v>640</v>
      </c>
      <c r="J131" s="39" t="s">
        <v>434</v>
      </c>
      <c r="K131" s="138" t="s">
        <v>414</v>
      </c>
      <c r="L131" s="1"/>
      <c r="M131" s="1"/>
      <c r="N131" s="1"/>
      <c r="O131" s="1"/>
      <c r="P131" s="1"/>
      <c r="Q131" s="1"/>
      <c r="R131" s="1"/>
      <c r="S131" s="1"/>
      <c r="T131" s="1"/>
    </row>
    <row r="132" spans="1:11" s="1" customFormat="1" ht="28.5" customHeight="1">
      <c r="A132" s="92" t="s">
        <v>321</v>
      </c>
      <c r="B132" s="54" t="s">
        <v>252</v>
      </c>
      <c r="C132" s="39" t="s">
        <v>61</v>
      </c>
      <c r="D132" s="261" t="s">
        <v>414</v>
      </c>
      <c r="E132" s="41">
        <v>500</v>
      </c>
      <c r="F132" s="39">
        <v>0</v>
      </c>
      <c r="G132" s="39" t="s">
        <v>425</v>
      </c>
      <c r="H132" s="39" t="s">
        <v>166</v>
      </c>
      <c r="I132" s="39" t="s">
        <v>640</v>
      </c>
      <c r="J132" s="39" t="s">
        <v>699</v>
      </c>
      <c r="K132" s="58" t="s">
        <v>414</v>
      </c>
    </row>
    <row r="133" spans="1:11" s="1" customFormat="1" ht="28.5" customHeight="1">
      <c r="A133" s="92" t="s">
        <v>41</v>
      </c>
      <c r="B133" s="54" t="s">
        <v>512</v>
      </c>
      <c r="C133" s="39" t="s">
        <v>230</v>
      </c>
      <c r="D133" s="261" t="s">
        <v>414</v>
      </c>
      <c r="E133" s="41">
        <v>500</v>
      </c>
      <c r="F133" s="39">
        <v>0</v>
      </c>
      <c r="G133" s="39" t="s">
        <v>616</v>
      </c>
      <c r="H133" s="39" t="s">
        <v>391</v>
      </c>
      <c r="I133" s="39" t="s">
        <v>640</v>
      </c>
      <c r="J133" s="39" t="s">
        <v>700</v>
      </c>
      <c r="K133" s="58" t="s">
        <v>414</v>
      </c>
    </row>
    <row r="134" spans="1:11" s="1" customFormat="1" ht="28.5" customHeight="1">
      <c r="A134" s="92" t="s">
        <v>637</v>
      </c>
      <c r="B134" s="54" t="s">
        <v>495</v>
      </c>
      <c r="C134" s="39" t="s">
        <v>665</v>
      </c>
      <c r="D134" s="261" t="s">
        <v>414</v>
      </c>
      <c r="E134" s="41">
        <v>51</v>
      </c>
      <c r="F134" s="39">
        <v>0</v>
      </c>
      <c r="G134" s="39" t="s">
        <v>460</v>
      </c>
      <c r="H134" s="39" t="s">
        <v>573</v>
      </c>
      <c r="I134" s="39" t="s">
        <v>640</v>
      </c>
      <c r="J134" s="39" t="s">
        <v>701</v>
      </c>
      <c r="K134" s="58" t="s">
        <v>414</v>
      </c>
    </row>
    <row r="135" spans="1:11" s="1" customFormat="1" ht="15" customHeight="1">
      <c r="A135" s="92" t="s">
        <v>21</v>
      </c>
      <c r="B135" s="55" t="s">
        <v>605</v>
      </c>
      <c r="C135" s="40" t="s">
        <v>236</v>
      </c>
      <c r="D135" s="262" t="s">
        <v>640</v>
      </c>
      <c r="E135" s="43">
        <v>181</v>
      </c>
      <c r="F135" s="44">
        <v>0</v>
      </c>
      <c r="G135" s="40" t="s">
        <v>417</v>
      </c>
      <c r="H135" s="40" t="s">
        <v>18</v>
      </c>
      <c r="I135" s="40" t="s">
        <v>640</v>
      </c>
      <c r="J135" s="40" t="s">
        <v>640</v>
      </c>
      <c r="K135" s="56" t="s">
        <v>640</v>
      </c>
    </row>
    <row r="136" spans="1:11" s="1" customFormat="1" ht="13.5" customHeight="1">
      <c r="A136" s="92" t="s">
        <v>705</v>
      </c>
      <c r="B136" s="55" t="s">
        <v>690</v>
      </c>
      <c r="C136" s="40" t="s">
        <v>237</v>
      </c>
      <c r="D136" s="262" t="s">
        <v>640</v>
      </c>
      <c r="E136" s="43">
        <v>62</v>
      </c>
      <c r="F136" s="44">
        <v>0</v>
      </c>
      <c r="G136" s="40" t="s">
        <v>656</v>
      </c>
      <c r="H136" s="40" t="s">
        <v>340</v>
      </c>
      <c r="I136" s="40" t="s">
        <v>640</v>
      </c>
      <c r="J136" s="40" t="s">
        <v>640</v>
      </c>
      <c r="K136" s="56" t="s">
        <v>640</v>
      </c>
    </row>
    <row r="137" spans="1:11" s="1" customFormat="1" ht="15" customHeight="1">
      <c r="A137" s="92" t="s">
        <v>706</v>
      </c>
      <c r="B137" s="54" t="s">
        <v>471</v>
      </c>
      <c r="C137" s="39" t="s">
        <v>483</v>
      </c>
      <c r="D137" s="261" t="s">
        <v>640</v>
      </c>
      <c r="E137" s="41">
        <v>99</v>
      </c>
      <c r="F137" s="42">
        <v>0</v>
      </c>
      <c r="G137" s="39" t="s">
        <v>91</v>
      </c>
      <c r="H137" s="39" t="s">
        <v>649</v>
      </c>
      <c r="I137" s="39" t="s">
        <v>640</v>
      </c>
      <c r="J137" s="39" t="s">
        <v>640</v>
      </c>
      <c r="K137" s="58" t="s">
        <v>640</v>
      </c>
    </row>
    <row r="138" spans="1:11" s="1" customFormat="1" ht="30.75" customHeight="1">
      <c r="A138" s="92" t="s">
        <v>627</v>
      </c>
      <c r="B138" s="54" t="s">
        <v>139</v>
      </c>
      <c r="C138" s="39" t="s">
        <v>324</v>
      </c>
      <c r="D138" s="261" t="s">
        <v>414</v>
      </c>
      <c r="E138" s="41">
        <v>51</v>
      </c>
      <c r="F138" s="39">
        <v>37</v>
      </c>
      <c r="G138" s="39" t="s">
        <v>223</v>
      </c>
      <c r="H138" s="39" t="s">
        <v>224</v>
      </c>
      <c r="I138" s="39" t="s">
        <v>40</v>
      </c>
      <c r="J138" s="39" t="s">
        <v>338</v>
      </c>
      <c r="K138" s="58" t="s">
        <v>414</v>
      </c>
    </row>
    <row r="139" spans="1:11" s="1" customFormat="1" ht="16.5" customHeight="1">
      <c r="A139" s="126" t="s">
        <v>581</v>
      </c>
      <c r="B139" s="54" t="s">
        <v>308</v>
      </c>
      <c r="C139" s="39" t="s">
        <v>594</v>
      </c>
      <c r="D139" s="260" t="s">
        <v>645</v>
      </c>
      <c r="E139" s="41">
        <v>145</v>
      </c>
      <c r="F139" s="39">
        <v>0</v>
      </c>
      <c r="G139" s="39" t="s">
        <v>14</v>
      </c>
      <c r="H139" s="39" t="s">
        <v>563</v>
      </c>
      <c r="I139" s="42" t="s">
        <v>349</v>
      </c>
      <c r="J139" s="42" t="s">
        <v>694</v>
      </c>
      <c r="K139" s="138" t="s">
        <v>367</v>
      </c>
    </row>
    <row r="140" spans="1:11" s="1" customFormat="1" ht="15.75" customHeight="1">
      <c r="A140" s="120" t="s">
        <v>527</v>
      </c>
      <c r="B140" s="54" t="s">
        <v>615</v>
      </c>
      <c r="C140" s="39" t="s">
        <v>552</v>
      </c>
      <c r="D140" s="260" t="s">
        <v>526</v>
      </c>
      <c r="E140" s="41">
        <v>1100</v>
      </c>
      <c r="F140" s="39">
        <v>0</v>
      </c>
      <c r="G140" s="39" t="s">
        <v>342</v>
      </c>
      <c r="H140" s="39" t="s">
        <v>307</v>
      </c>
      <c r="I140" s="100" t="s">
        <v>572</v>
      </c>
      <c r="J140" s="39" t="s">
        <v>486</v>
      </c>
      <c r="K140" s="260" t="s">
        <v>526</v>
      </c>
    </row>
    <row r="141" spans="1:11" s="213" customFormat="1" ht="28.5" customHeight="1">
      <c r="A141" s="205" t="s">
        <v>614</v>
      </c>
      <c r="B141" s="129" t="s">
        <v>707</v>
      </c>
      <c r="C141" s="61" t="s">
        <v>238</v>
      </c>
      <c r="D141" s="260" t="s">
        <v>719</v>
      </c>
      <c r="E141" s="204">
        <v>709</v>
      </c>
      <c r="F141" s="130">
        <v>0</v>
      </c>
      <c r="G141" s="130" t="s">
        <v>34</v>
      </c>
      <c r="H141" s="62" t="s">
        <v>180</v>
      </c>
      <c r="I141" s="63" t="s">
        <v>585</v>
      </c>
      <c r="J141" s="61" t="s">
        <v>585</v>
      </c>
      <c r="K141" s="260" t="s">
        <v>526</v>
      </c>
    </row>
    <row r="142" spans="1:11" s="213" customFormat="1" ht="24" customHeight="1">
      <c r="A142" s="120" t="s">
        <v>662</v>
      </c>
      <c r="B142" s="54" t="s">
        <v>136</v>
      </c>
      <c r="C142" s="39" t="s">
        <v>597</v>
      </c>
      <c r="D142" s="260" t="s">
        <v>66</v>
      </c>
      <c r="E142" s="41">
        <v>160</v>
      </c>
      <c r="F142" s="39" t="s">
        <v>575</v>
      </c>
      <c r="G142" s="39" t="s">
        <v>616</v>
      </c>
      <c r="H142" s="39" t="s">
        <v>128</v>
      </c>
      <c r="I142" s="39" t="s">
        <v>385</v>
      </c>
      <c r="J142" s="39" t="s">
        <v>679</v>
      </c>
      <c r="K142" s="138" t="s">
        <v>66</v>
      </c>
    </row>
    <row r="143" spans="1:11" s="213" customFormat="1" ht="24" customHeight="1">
      <c r="A143" s="120" t="s">
        <v>736</v>
      </c>
      <c r="B143" s="54" t="s">
        <v>407</v>
      </c>
      <c r="C143" s="39" t="s">
        <v>599</v>
      </c>
      <c r="D143" s="260" t="s">
        <v>720</v>
      </c>
      <c r="E143" s="41">
        <v>1200</v>
      </c>
      <c r="F143" s="42">
        <v>0</v>
      </c>
      <c r="G143" s="39" t="s">
        <v>265</v>
      </c>
      <c r="H143" s="39" t="s">
        <v>660</v>
      </c>
      <c r="I143" s="39"/>
      <c r="J143" s="39"/>
      <c r="K143" s="138" t="s">
        <v>721</v>
      </c>
    </row>
    <row r="144" spans="1:11" s="1" customFormat="1" ht="18.75" customHeight="1">
      <c r="A144" s="319"/>
      <c r="B144" s="389" t="s">
        <v>613</v>
      </c>
      <c r="C144" s="397"/>
      <c r="D144" s="398"/>
      <c r="E144" s="215">
        <f>SUM(E130:E143)</f>
        <v>6965</v>
      </c>
      <c r="F144" s="71"/>
      <c r="G144" s="71"/>
      <c r="H144" s="71"/>
      <c r="I144" s="71"/>
      <c r="J144" s="71"/>
      <c r="K144" s="72"/>
    </row>
    <row r="145" spans="1:11" s="1" customFormat="1" ht="24" customHeight="1" thickBot="1">
      <c r="A145" s="88"/>
      <c r="B145" s="402" t="s">
        <v>88</v>
      </c>
      <c r="C145" s="403"/>
      <c r="D145" s="404"/>
      <c r="E145" s="13">
        <f>SUM(E129+E144)</f>
        <v>7644</v>
      </c>
      <c r="F145" s="15"/>
      <c r="G145" s="15"/>
      <c r="H145" s="15"/>
      <c r="I145" s="15"/>
      <c r="J145" s="15"/>
      <c r="K145" s="59"/>
    </row>
    <row r="146" spans="1:11" s="1" customFormat="1" ht="15.75">
      <c r="A146" s="88"/>
      <c r="B146" s="349" t="s">
        <v>489</v>
      </c>
      <c r="C146" s="349"/>
      <c r="D146" s="349"/>
      <c r="E146" s="216">
        <f>E92+E123+E145</f>
        <v>35718.5</v>
      </c>
      <c r="F146" s="5"/>
      <c r="G146" s="5"/>
      <c r="H146" s="5"/>
      <c r="I146" s="5"/>
      <c r="J146" s="5"/>
      <c r="K146" s="5"/>
    </row>
    <row r="147" spans="1:20" s="1" customFormat="1" ht="16.5" thickBot="1">
      <c r="A147" s="88"/>
      <c r="B147" s="49"/>
      <c r="C147" s="49"/>
      <c r="D147" s="49"/>
      <c r="E147" s="9"/>
      <c r="F147" s="5"/>
      <c r="G147" s="5"/>
      <c r="H147" s="5"/>
      <c r="I147" s="5"/>
      <c r="J147" s="5"/>
      <c r="K147" s="5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s="1" customFormat="1" ht="24">
      <c r="A148" s="88"/>
      <c r="B148" s="50" t="s">
        <v>538</v>
      </c>
      <c r="C148" s="51" t="s">
        <v>227</v>
      </c>
      <c r="D148" s="51" t="s">
        <v>725</v>
      </c>
      <c r="E148" s="51" t="s">
        <v>366</v>
      </c>
      <c r="F148" s="51" t="s">
        <v>726</v>
      </c>
      <c r="G148" s="51" t="s">
        <v>578</v>
      </c>
      <c r="H148" s="51" t="s">
        <v>643</v>
      </c>
      <c r="I148" s="51" t="s">
        <v>78</v>
      </c>
      <c r="J148" s="51"/>
      <c r="K148" s="74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11" ht="18.75" customHeight="1">
      <c r="A149" s="128" t="s">
        <v>575</v>
      </c>
      <c r="B149" s="147" t="s">
        <v>290</v>
      </c>
      <c r="C149" s="148" t="s">
        <v>217</v>
      </c>
      <c r="D149" s="148" t="s">
        <v>432</v>
      </c>
      <c r="E149" s="149">
        <v>116</v>
      </c>
      <c r="F149" s="148" t="s">
        <v>625</v>
      </c>
      <c r="G149" s="148" t="s">
        <v>342</v>
      </c>
      <c r="H149" s="148" t="s">
        <v>212</v>
      </c>
      <c r="I149" s="150" t="s">
        <v>24</v>
      </c>
      <c r="J149" s="145"/>
      <c r="K149" s="146"/>
    </row>
    <row r="150" spans="1:20" s="26" customFormat="1" ht="25.5" customHeight="1">
      <c r="A150" s="91"/>
      <c r="B150" s="226" t="s">
        <v>114</v>
      </c>
      <c r="C150" s="227" t="s">
        <v>380</v>
      </c>
      <c r="D150" s="227" t="s">
        <v>432</v>
      </c>
      <c r="E150" s="228">
        <v>100</v>
      </c>
      <c r="F150" s="227" t="s">
        <v>306</v>
      </c>
      <c r="G150" s="227" t="s">
        <v>656</v>
      </c>
      <c r="H150" s="227" t="s">
        <v>146</v>
      </c>
      <c r="I150" s="230" t="s">
        <v>488</v>
      </c>
      <c r="J150" s="229"/>
      <c r="K150" s="23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8" customHeight="1" thickBot="1">
      <c r="B151" s="232" t="s">
        <v>576</v>
      </c>
      <c r="C151" s="233" t="s">
        <v>532</v>
      </c>
      <c r="D151" s="233" t="s">
        <v>461</v>
      </c>
      <c r="E151" s="233">
        <v>300</v>
      </c>
      <c r="F151" s="233" t="s">
        <v>264</v>
      </c>
      <c r="G151" s="233" t="s">
        <v>577</v>
      </c>
      <c r="H151" s="234">
        <v>38862</v>
      </c>
      <c r="I151" s="234">
        <v>40213</v>
      </c>
      <c r="J151" s="233"/>
      <c r="K151" s="235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1" customFormat="1" ht="21" customHeight="1">
      <c r="A152" s="88"/>
      <c r="B152" s="349" t="s">
        <v>3</v>
      </c>
      <c r="C152" s="349"/>
      <c r="D152" s="349"/>
      <c r="E152" s="9">
        <f>SUM(E149:E151)</f>
        <v>516</v>
      </c>
      <c r="F152" s="5"/>
      <c r="G152" s="5"/>
      <c r="H152" s="5"/>
      <c r="I152" s="5"/>
      <c r="J152" s="5"/>
      <c r="K152" s="5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20" s="1" customFormat="1" ht="30.75" customHeight="1" thickBot="1">
      <c r="A153" s="88"/>
      <c r="B153" s="8"/>
      <c r="C153" s="5"/>
      <c r="D153" s="29"/>
      <c r="E153" s="9"/>
      <c r="F153" s="5"/>
      <c r="G153" s="5"/>
      <c r="H153" s="5"/>
      <c r="I153" s="5"/>
      <c r="J153" s="5"/>
      <c r="K153" s="5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11" ht="61.5" customHeight="1">
      <c r="A154" s="93"/>
      <c r="B154" s="50" t="s">
        <v>561</v>
      </c>
      <c r="C154" s="51" t="s">
        <v>227</v>
      </c>
      <c r="D154" s="51" t="s">
        <v>725</v>
      </c>
      <c r="E154" s="51" t="s">
        <v>693</v>
      </c>
      <c r="F154" s="51" t="s">
        <v>726</v>
      </c>
      <c r="G154" s="51" t="s">
        <v>578</v>
      </c>
      <c r="H154" s="51" t="s">
        <v>643</v>
      </c>
      <c r="I154" s="51" t="s">
        <v>45</v>
      </c>
      <c r="J154" s="51"/>
      <c r="K154" s="74" t="s">
        <v>292</v>
      </c>
    </row>
    <row r="155" spans="1:11" ht="96" customHeight="1">
      <c r="A155" s="93">
        <v>1</v>
      </c>
      <c r="B155" s="75" t="s">
        <v>333</v>
      </c>
      <c r="C155" s="48" t="s">
        <v>94</v>
      </c>
      <c r="D155" s="47" t="s">
        <v>432</v>
      </c>
      <c r="E155" s="144">
        <v>390</v>
      </c>
      <c r="F155" s="47" t="s">
        <v>625</v>
      </c>
      <c r="G155" s="48" t="s">
        <v>443</v>
      </c>
      <c r="H155" s="47" t="s">
        <v>184</v>
      </c>
      <c r="I155" s="48" t="s">
        <v>540</v>
      </c>
      <c r="J155" s="124"/>
      <c r="K155" s="315" t="s">
        <v>38</v>
      </c>
    </row>
    <row r="156" spans="1:11" ht="24.75" customHeight="1">
      <c r="A156" s="91">
        <v>2</v>
      </c>
      <c r="B156" s="78" t="s">
        <v>598</v>
      </c>
      <c r="C156" s="48" t="s">
        <v>692</v>
      </c>
      <c r="D156" s="48" t="s">
        <v>432</v>
      </c>
      <c r="E156" s="121">
        <v>660</v>
      </c>
      <c r="F156" s="48" t="s">
        <v>262</v>
      </c>
      <c r="G156" s="48" t="s">
        <v>223</v>
      </c>
      <c r="H156" s="122" t="s">
        <v>64</v>
      </c>
      <c r="I156" s="48" t="s">
        <v>299</v>
      </c>
      <c r="J156" s="48"/>
      <c r="K156" s="125" t="s">
        <v>540</v>
      </c>
    </row>
    <row r="157" spans="1:11" ht="24.75" customHeight="1">
      <c r="A157" s="91">
        <v>3</v>
      </c>
      <c r="B157" s="78" t="s">
        <v>398</v>
      </c>
      <c r="C157" s="48" t="s">
        <v>612</v>
      </c>
      <c r="D157" s="48" t="s">
        <v>461</v>
      </c>
      <c r="E157" s="121" t="s">
        <v>347</v>
      </c>
      <c r="F157" s="48" t="s">
        <v>477</v>
      </c>
      <c r="G157" s="48" t="s">
        <v>712</v>
      </c>
      <c r="H157" s="122">
        <v>40760</v>
      </c>
      <c r="I157" s="122" t="s">
        <v>536</v>
      </c>
      <c r="J157" s="48"/>
      <c r="K157" s="125">
        <v>2016</v>
      </c>
    </row>
    <row r="158" spans="1:11" ht="24.75" customHeight="1">
      <c r="A158" s="91">
        <v>4</v>
      </c>
      <c r="B158" s="78" t="s">
        <v>445</v>
      </c>
      <c r="C158" s="48" t="s">
        <v>446</v>
      </c>
      <c r="D158" s="48" t="s">
        <v>461</v>
      </c>
      <c r="E158" s="121">
        <v>939</v>
      </c>
      <c r="F158" s="48" t="s">
        <v>264</v>
      </c>
      <c r="G158" s="48" t="s">
        <v>601</v>
      </c>
      <c r="H158" s="122" t="s">
        <v>608</v>
      </c>
      <c r="I158" s="122" t="s">
        <v>277</v>
      </c>
      <c r="J158" s="48"/>
      <c r="K158" s="125" t="s">
        <v>680</v>
      </c>
    </row>
    <row r="159" spans="1:20" ht="25.5" customHeight="1">
      <c r="A159" s="93">
        <v>5</v>
      </c>
      <c r="B159" s="153" t="s">
        <v>618</v>
      </c>
      <c r="C159" s="46" t="s">
        <v>740</v>
      </c>
      <c r="D159" s="46" t="s">
        <v>695</v>
      </c>
      <c r="E159" s="46">
        <v>100</v>
      </c>
      <c r="F159" s="46" t="s">
        <v>304</v>
      </c>
      <c r="G159" s="46" t="s">
        <v>239</v>
      </c>
      <c r="H159" s="154" t="s">
        <v>524</v>
      </c>
      <c r="I159" s="46" t="s">
        <v>346</v>
      </c>
      <c r="J159" s="152"/>
      <c r="K159" s="101" t="s">
        <v>42</v>
      </c>
      <c r="L159" s="137"/>
      <c r="M159" s="137"/>
      <c r="N159" s="137"/>
      <c r="O159" s="137"/>
      <c r="P159" s="137"/>
      <c r="Q159" s="137"/>
      <c r="R159" s="137"/>
      <c r="S159" s="137"/>
      <c r="T159" s="137"/>
    </row>
    <row r="160" spans="1:20" ht="25.5" customHeight="1">
      <c r="A160" s="93">
        <v>6</v>
      </c>
      <c r="B160" s="153" t="s">
        <v>568</v>
      </c>
      <c r="C160" s="46" t="s">
        <v>695</v>
      </c>
      <c r="D160" s="46" t="s">
        <v>629</v>
      </c>
      <c r="E160" s="46">
        <v>496</v>
      </c>
      <c r="F160" s="46" t="s">
        <v>668</v>
      </c>
      <c r="G160" s="46" t="s">
        <v>664</v>
      </c>
      <c r="H160" s="297" t="s">
        <v>630</v>
      </c>
      <c r="I160" s="328" t="s">
        <v>631</v>
      </c>
      <c r="J160" s="152"/>
      <c r="K160" s="327"/>
      <c r="L160" s="137"/>
      <c r="M160" s="137"/>
      <c r="N160" s="137"/>
      <c r="O160" s="137"/>
      <c r="P160" s="137"/>
      <c r="Q160" s="137"/>
      <c r="R160" s="137"/>
      <c r="S160" s="137"/>
      <c r="T160" s="137"/>
    </row>
    <row r="161" spans="1:20" s="28" customFormat="1" ht="28.5" customHeight="1">
      <c r="A161" s="264">
        <v>7</v>
      </c>
      <c r="B161" s="323" t="s">
        <v>386</v>
      </c>
      <c r="C161" s="324" t="s">
        <v>283</v>
      </c>
      <c r="D161" s="324" t="s">
        <v>387</v>
      </c>
      <c r="E161" s="324" t="s">
        <v>57</v>
      </c>
      <c r="F161" s="324" t="s">
        <v>262</v>
      </c>
      <c r="G161" s="324" t="s">
        <v>147</v>
      </c>
      <c r="H161" s="325" t="s">
        <v>284</v>
      </c>
      <c r="I161" s="333" t="s">
        <v>642</v>
      </c>
      <c r="J161" s="326"/>
      <c r="K161" s="300" t="s">
        <v>642</v>
      </c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1:20" s="28" customFormat="1" ht="28.5" customHeight="1">
      <c r="A162" s="93">
        <v>8</v>
      </c>
      <c r="B162" s="290" t="s">
        <v>220</v>
      </c>
      <c r="C162" s="291" t="s">
        <v>729</v>
      </c>
      <c r="D162" s="291" t="s">
        <v>432</v>
      </c>
      <c r="E162" s="292" t="s">
        <v>574</v>
      </c>
      <c r="F162" s="291" t="s">
        <v>335</v>
      </c>
      <c r="G162" s="291" t="s">
        <v>417</v>
      </c>
      <c r="H162" s="293" t="s">
        <v>529</v>
      </c>
      <c r="I162" s="294" t="s">
        <v>642</v>
      </c>
      <c r="J162" s="295"/>
      <c r="K162" s="296" t="s">
        <v>642</v>
      </c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s="137" customFormat="1" ht="24" customHeight="1">
      <c r="A163" s="93">
        <v>9</v>
      </c>
      <c r="B163" s="153" t="s">
        <v>141</v>
      </c>
      <c r="C163" s="46" t="s">
        <v>730</v>
      </c>
      <c r="D163" s="46" t="s">
        <v>213</v>
      </c>
      <c r="E163" s="194" t="s">
        <v>586</v>
      </c>
      <c r="F163" s="46" t="s">
        <v>389</v>
      </c>
      <c r="G163" s="46" t="s">
        <v>390</v>
      </c>
      <c r="H163" s="154" t="s">
        <v>191</v>
      </c>
      <c r="I163" s="123" t="s">
        <v>642</v>
      </c>
      <c r="J163" s="46"/>
      <c r="K163" s="300" t="s">
        <v>642</v>
      </c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ht="28.5" customHeight="1">
      <c r="A164" s="91">
        <v>10</v>
      </c>
      <c r="B164" s="76" t="s">
        <v>422</v>
      </c>
      <c r="C164" s="77" t="s">
        <v>711</v>
      </c>
      <c r="D164" s="77" t="s">
        <v>432</v>
      </c>
      <c r="E164" s="157">
        <v>500</v>
      </c>
      <c r="F164" s="77" t="s">
        <v>262</v>
      </c>
      <c r="G164" s="77" t="s">
        <v>231</v>
      </c>
      <c r="H164" s="77" t="s">
        <v>456</v>
      </c>
      <c r="I164" s="340" t="s">
        <v>683</v>
      </c>
      <c r="J164" s="73"/>
      <c r="K164" s="341" t="s">
        <v>683</v>
      </c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28" customFormat="1" ht="28.5" customHeight="1" thickBot="1">
      <c r="A165" s="91">
        <v>11</v>
      </c>
      <c r="B165" s="281" t="s">
        <v>137</v>
      </c>
      <c r="C165" s="282" t="s">
        <v>731</v>
      </c>
      <c r="D165" s="283" t="s">
        <v>432</v>
      </c>
      <c r="E165" s="284">
        <v>550</v>
      </c>
      <c r="F165" s="285" t="s">
        <v>625</v>
      </c>
      <c r="G165" s="285" t="s">
        <v>314</v>
      </c>
      <c r="H165" s="286" t="s">
        <v>172</v>
      </c>
      <c r="I165" s="287" t="s">
        <v>336</v>
      </c>
      <c r="J165" s="288"/>
      <c r="K165" s="289" t="s">
        <v>5</v>
      </c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1:11" s="26" customFormat="1" ht="28.5" customHeight="1">
      <c r="A166" s="91"/>
      <c r="B166" s="392" t="s">
        <v>178</v>
      </c>
      <c r="C166" s="392"/>
      <c r="D166" s="392"/>
      <c r="E166" s="104">
        <f>SUM(E155+E156+E159+E164+E165+E158+E160)</f>
        <v>3635</v>
      </c>
      <c r="F166" s="5"/>
      <c r="G166" s="5"/>
      <c r="H166" s="5"/>
      <c r="I166" s="5"/>
      <c r="J166" s="6"/>
      <c r="K166" s="5"/>
    </row>
    <row r="167" spans="1:11" s="26" customFormat="1" ht="12.75" customHeight="1">
      <c r="A167" s="91"/>
      <c r="B167" s="342" t="s">
        <v>118</v>
      </c>
      <c r="C167" s="342"/>
      <c r="D167" s="342"/>
      <c r="E167" s="156">
        <f>SUM(500+500+656+250)</f>
        <v>1906</v>
      </c>
      <c r="F167" s="5"/>
      <c r="G167" s="5"/>
      <c r="H167" s="5"/>
      <c r="I167" s="5"/>
      <c r="J167" s="6"/>
      <c r="K167" s="5"/>
    </row>
    <row r="168" spans="1:11" s="26" customFormat="1" ht="12.75" customHeight="1">
      <c r="A168" s="91"/>
      <c r="B168" s="187"/>
      <c r="C168" s="351"/>
      <c r="D168" s="351"/>
      <c r="E168" s="156"/>
      <c r="F168" s="5"/>
      <c r="G168" s="5"/>
      <c r="H168" s="5"/>
      <c r="I168" s="5"/>
      <c r="J168" s="6"/>
      <c r="K168" s="5"/>
    </row>
    <row r="169" spans="1:20" s="26" customFormat="1" ht="12.75" customHeight="1">
      <c r="A169" s="91"/>
      <c r="B169" s="350" t="s">
        <v>58</v>
      </c>
      <c r="C169" s="350"/>
      <c r="D169" s="350"/>
      <c r="E169" s="251">
        <f>SUM($E$166+$E$167-656-250-500)</f>
        <v>4135</v>
      </c>
      <c r="F169" s="5"/>
      <c r="G169" s="5"/>
      <c r="H169" s="5"/>
      <c r="I169" s="5"/>
      <c r="J169" s="6"/>
      <c r="K169" s="5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s="26" customFormat="1" ht="28.5" customHeight="1" thickBot="1">
      <c r="A170" s="91"/>
      <c r="B170" s="49"/>
      <c r="C170" s="49"/>
      <c r="D170" s="49"/>
      <c r="E170" s="20"/>
      <c r="F170" s="5"/>
      <c r="G170" s="5"/>
      <c r="H170" s="5"/>
      <c r="I170" s="5"/>
      <c r="J170" s="6"/>
      <c r="K170" s="5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11" ht="28.5" customHeight="1">
      <c r="A171" s="93"/>
      <c r="B171" s="50" t="s">
        <v>428</v>
      </c>
      <c r="C171" s="51" t="s">
        <v>622</v>
      </c>
      <c r="D171" s="51" t="s">
        <v>343</v>
      </c>
      <c r="E171" s="51" t="s">
        <v>437</v>
      </c>
      <c r="F171" s="51" t="s">
        <v>726</v>
      </c>
      <c r="G171" s="51" t="s">
        <v>578</v>
      </c>
      <c r="H171" s="51" t="s">
        <v>646</v>
      </c>
      <c r="I171" s="51"/>
      <c r="J171" s="51"/>
      <c r="K171" s="74"/>
    </row>
    <row r="172" spans="1:11" ht="28.5" customHeight="1">
      <c r="A172" s="93">
        <v>1</v>
      </c>
      <c r="B172" s="151" t="s">
        <v>83</v>
      </c>
      <c r="C172" s="102" t="s">
        <v>695</v>
      </c>
      <c r="D172" s="102" t="s">
        <v>617</v>
      </c>
      <c r="E172" s="102">
        <v>163</v>
      </c>
      <c r="F172" s="102" t="s">
        <v>257</v>
      </c>
      <c r="G172" s="102" t="s">
        <v>717</v>
      </c>
      <c r="H172" s="316" t="s">
        <v>107</v>
      </c>
      <c r="I172" s="298"/>
      <c r="J172" s="298"/>
      <c r="K172" s="299"/>
    </row>
    <row r="173" spans="1:11" ht="28.5" customHeight="1" thickBot="1">
      <c r="A173" s="93">
        <v>2</v>
      </c>
      <c r="B173" s="151" t="s">
        <v>469</v>
      </c>
      <c r="C173" s="102" t="s">
        <v>695</v>
      </c>
      <c r="D173" s="102" t="s">
        <v>234</v>
      </c>
      <c r="E173" s="329">
        <v>235</v>
      </c>
      <c r="F173" s="329" t="s">
        <v>703</v>
      </c>
      <c r="G173" s="329" t="s">
        <v>43</v>
      </c>
      <c r="H173" s="330" t="s">
        <v>644</v>
      </c>
      <c r="I173" s="331"/>
      <c r="J173" s="331"/>
      <c r="K173" s="332"/>
    </row>
    <row r="174" spans="1:11" ht="28.5" customHeight="1">
      <c r="A174" s="91"/>
      <c r="B174" s="349" t="s">
        <v>179</v>
      </c>
      <c r="C174" s="349"/>
      <c r="D174" s="349"/>
      <c r="E174" s="79">
        <f>SUM(E172:E173)</f>
        <v>398</v>
      </c>
      <c r="F174" s="5"/>
      <c r="G174" s="5"/>
      <c r="H174" s="7"/>
      <c r="I174" s="6"/>
      <c r="J174" s="6"/>
      <c r="K174" s="6"/>
    </row>
    <row r="175" spans="2:11" ht="28.5" customHeight="1" thickBot="1">
      <c r="B175" s="257"/>
      <c r="C175" s="258"/>
      <c r="D175" s="258"/>
      <c r="E175" s="34"/>
      <c r="F175" s="34"/>
      <c r="G175" s="34"/>
      <c r="H175" s="34"/>
      <c r="I175" s="34"/>
      <c r="J175" s="34"/>
      <c r="K175" s="34"/>
    </row>
    <row r="176" spans="2:11" ht="28.5" customHeight="1" thickTop="1">
      <c r="B176" s="346" t="s">
        <v>365</v>
      </c>
      <c r="C176" s="347"/>
      <c r="D176" s="348"/>
      <c r="F176" s="369" t="s">
        <v>97</v>
      </c>
      <c r="G176" s="370"/>
      <c r="H176" s="370"/>
      <c r="I176" s="370"/>
      <c r="J176" s="370"/>
      <c r="K176" s="371"/>
    </row>
    <row r="177" spans="2:11" ht="36.75" customHeight="1">
      <c r="B177" s="399" t="s">
        <v>619</v>
      </c>
      <c r="C177" s="400"/>
      <c r="D177" s="401"/>
      <c r="F177" s="164" t="s">
        <v>262</v>
      </c>
      <c r="G177" s="372" t="s">
        <v>733</v>
      </c>
      <c r="H177" s="372"/>
      <c r="I177" s="372"/>
      <c r="J177" s="372"/>
      <c r="K177" s="373"/>
    </row>
    <row r="178" spans="2:11" ht="31.5" customHeight="1">
      <c r="B178" s="343" t="s">
        <v>566</v>
      </c>
      <c r="C178" s="344"/>
      <c r="D178" s="345"/>
      <c r="F178" s="164" t="s">
        <v>625</v>
      </c>
      <c r="G178" s="372" t="s">
        <v>351</v>
      </c>
      <c r="H178" s="372"/>
      <c r="I178" s="372"/>
      <c r="J178" s="372"/>
      <c r="K178" s="373"/>
    </row>
    <row r="179" spans="2:11" ht="12" customHeight="1">
      <c r="B179" s="343" t="s">
        <v>742</v>
      </c>
      <c r="C179" s="344"/>
      <c r="D179" s="345"/>
      <c r="F179" s="164" t="s">
        <v>335</v>
      </c>
      <c r="G179" s="372" t="s">
        <v>296</v>
      </c>
      <c r="H179" s="372"/>
      <c r="I179" s="372"/>
      <c r="J179" s="372"/>
      <c r="K179" s="373"/>
    </row>
    <row r="180" spans="2:11" ht="12" customHeight="1">
      <c r="B180" s="355" t="s">
        <v>235</v>
      </c>
      <c r="C180" s="356"/>
      <c r="D180" s="357"/>
      <c r="F180" s="164" t="s">
        <v>677</v>
      </c>
      <c r="G180" s="372" t="s">
        <v>558</v>
      </c>
      <c r="H180" s="372"/>
      <c r="I180" s="372"/>
      <c r="J180" s="372"/>
      <c r="K180" s="373"/>
    </row>
    <row r="181" spans="2:11" ht="12">
      <c r="B181" s="343" t="s">
        <v>467</v>
      </c>
      <c r="C181" s="344"/>
      <c r="D181" s="345"/>
      <c r="F181" s="164" t="s">
        <v>306</v>
      </c>
      <c r="G181" s="372" t="s">
        <v>430</v>
      </c>
      <c r="H181" s="372"/>
      <c r="I181" s="372"/>
      <c r="J181" s="372"/>
      <c r="K181" s="373"/>
    </row>
    <row r="182" spans="2:11" ht="12" customHeight="1">
      <c r="B182" s="343" t="s">
        <v>225</v>
      </c>
      <c r="C182" s="344"/>
      <c r="D182" s="345"/>
      <c r="F182" s="164" t="s">
        <v>385</v>
      </c>
      <c r="G182" s="372" t="s">
        <v>30</v>
      </c>
      <c r="H182" s="372"/>
      <c r="I182" s="372"/>
      <c r="J182" s="372"/>
      <c r="K182" s="373"/>
    </row>
    <row r="183" spans="2:11" ht="12" customHeight="1" thickBot="1">
      <c r="B183" s="343" t="s">
        <v>204</v>
      </c>
      <c r="C183" s="344"/>
      <c r="D183" s="345"/>
      <c r="F183" s="165" t="s">
        <v>156</v>
      </c>
      <c r="G183" s="367" t="s">
        <v>53</v>
      </c>
      <c r="H183" s="367"/>
      <c r="I183" s="367"/>
      <c r="J183" s="367"/>
      <c r="K183" s="368"/>
    </row>
    <row r="184" spans="2:10" ht="12.75" customHeight="1" thickTop="1">
      <c r="B184" s="343" t="s">
        <v>19</v>
      </c>
      <c r="C184" s="344"/>
      <c r="D184" s="345"/>
      <c r="H184" s="34"/>
      <c r="I184" s="34"/>
      <c r="J184" s="34"/>
    </row>
    <row r="185" spans="2:4" ht="12" customHeight="1" thickBot="1">
      <c r="B185" s="352" t="s">
        <v>243</v>
      </c>
      <c r="C185" s="353"/>
      <c r="D185" s="354"/>
    </row>
    <row r="186" ht="12.75" customHeight="1"/>
    <row r="187" ht="12.75" customHeight="1"/>
  </sheetData>
  <sheetProtection/>
  <mergeCells count="49">
    <mergeCell ref="B144:D144"/>
    <mergeCell ref="G181:K181"/>
    <mergeCell ref="G182:K182"/>
    <mergeCell ref="B123:D123"/>
    <mergeCell ref="B129:D129"/>
    <mergeCell ref="B177:D177"/>
    <mergeCell ref="B166:D166"/>
    <mergeCell ref="B152:D152"/>
    <mergeCell ref="B146:D146"/>
    <mergeCell ref="B145:D145"/>
    <mergeCell ref="B57:D57"/>
    <mergeCell ref="B83:D83"/>
    <mergeCell ref="B62:D62"/>
    <mergeCell ref="B68:D68"/>
    <mergeCell ref="B105:D105"/>
    <mergeCell ref="B77:D77"/>
    <mergeCell ref="B91:D91"/>
    <mergeCell ref="C104:D104"/>
    <mergeCell ref="B92:D92"/>
    <mergeCell ref="B87:D87"/>
    <mergeCell ref="G183:K183"/>
    <mergeCell ref="F176:K176"/>
    <mergeCell ref="G177:K177"/>
    <mergeCell ref="G178:K178"/>
    <mergeCell ref="G179:K179"/>
    <mergeCell ref="B60:D60"/>
    <mergeCell ref="G180:K180"/>
    <mergeCell ref="B74:D74"/>
    <mergeCell ref="B122:D122"/>
    <mergeCell ref="B121:D121"/>
    <mergeCell ref="B2:K2"/>
    <mergeCell ref="B42:D42"/>
    <mergeCell ref="B50:D50"/>
    <mergeCell ref="B31:D31"/>
    <mergeCell ref="B23:D23"/>
    <mergeCell ref="A3:K3"/>
    <mergeCell ref="B185:D185"/>
    <mergeCell ref="B184:D184"/>
    <mergeCell ref="B183:D183"/>
    <mergeCell ref="B182:D182"/>
    <mergeCell ref="B181:D181"/>
    <mergeCell ref="B180:D180"/>
    <mergeCell ref="B167:D167"/>
    <mergeCell ref="B179:D179"/>
    <mergeCell ref="B178:D178"/>
    <mergeCell ref="B176:D176"/>
    <mergeCell ref="B174:D174"/>
    <mergeCell ref="B169:D169"/>
    <mergeCell ref="C168:D168"/>
  </mergeCells>
  <printOptions horizontalCentered="1"/>
  <pageMargins left="0" right="0.21" top="0.1" bottom="0" header="0" footer="0"/>
  <pageSetup fitToHeight="0" fitToWidth="1" horizontalDpi="600" verticalDpi="600" orientation="portrait" scale="47"/>
  <headerFooter alignWithMargins="0">
    <oddFooter>&amp;L&amp;"Verdana,Bold"&amp;10Energy Facility Status&amp;C&amp;"Verdana,Bold"&amp;10&amp;P&amp;R&amp;"Verdana,Bold"&amp;10Updated &amp;D</oddFooter>
  </headerFooter>
  <rowBreaks count="4" manualBreakCount="4">
    <brk id="50" max="10" man="1"/>
    <brk id="123" max="10" man="1"/>
    <brk id="152" max="255" man="1"/>
    <brk id="169" max="10" man="1"/>
  </rowBreaks>
  <ignoredErrors>
    <ignoredError sqref="K6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HG Consulting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E. Guzman</dc:creator>
  <cp:keywords/>
  <dc:description/>
  <cp:lastModifiedBy>Kevin Kidd</cp:lastModifiedBy>
  <cp:lastPrinted>2009-02-26T18:39:07Z</cp:lastPrinted>
  <dcterms:created xsi:type="dcterms:W3CDTF">2005-02-01T17:51:47Z</dcterms:created>
  <dcterms:modified xsi:type="dcterms:W3CDTF">2013-07-08T17:40:42Z</dcterms:modified>
  <cp:category/>
  <cp:version/>
  <cp:contentType/>
  <cp:contentStatus/>
</cp:coreProperties>
</file>