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5 FERC Rate Case (Formula 3rd True Up) TO9\Schedule 34-Unfunded Reserves Fix\"/>
    </mc:Choice>
  </mc:AlternateContent>
  <bookViews>
    <workbookView xWindow="0" yWindow="0" windowWidth="25200" windowHeight="11985"/>
  </bookViews>
  <sheets>
    <sheet name="WP-Total Adj with Int" sheetId="86" r:id="rId1"/>
    <sheet name="WP-2012 True Up TRR Sch 34 Rev" sheetId="88" r:id="rId2"/>
    <sheet name="WP-2013 True Up TRR Sch 34 Rev" sheetId="91" r:id="rId3"/>
  </sheets>
  <calcPr calcId="152511"/>
</workbook>
</file>

<file path=xl/calcChain.xml><?xml version="1.0" encoding="utf-8"?>
<calcChain xmlns="http://schemas.openxmlformats.org/spreadsheetml/2006/main">
  <c r="I37" i="86" l="1"/>
  <c r="D7" i="91" l="1"/>
  <c r="I28" i="86" l="1"/>
  <c r="I32" i="86"/>
  <c r="I24" i="86"/>
  <c r="I25" i="86"/>
  <c r="I29" i="86"/>
  <c r="I33" i="86"/>
  <c r="I26" i="86"/>
  <c r="I30" i="86"/>
  <c r="I34" i="86"/>
  <c r="I27" i="86"/>
  <c r="I31" i="86"/>
  <c r="I35" i="86"/>
  <c r="I36" i="86" l="1"/>
  <c r="D7" i="88" l="1"/>
  <c r="D14" i="86" l="1"/>
  <c r="D18" i="86"/>
  <c r="D22" i="86"/>
  <c r="D15" i="86"/>
  <c r="D19" i="86"/>
  <c r="D23" i="86"/>
  <c r="D16" i="86"/>
  <c r="D20" i="86"/>
  <c r="D12" i="86"/>
  <c r="D13" i="86"/>
  <c r="D17" i="86"/>
  <c r="D21" i="86"/>
  <c r="D36" i="86" l="1"/>
  <c r="F12" i="86"/>
  <c r="J12" i="86"/>
  <c r="G12" i="86" l="1"/>
  <c r="H12" i="86" s="1"/>
  <c r="F13" i="86" s="1"/>
  <c r="K12" i="86"/>
  <c r="L12" i="86" s="1"/>
  <c r="J13" i="86" s="1"/>
  <c r="K13" i="86" s="1"/>
  <c r="G13" i="86" l="1"/>
  <c r="H13" i="86" s="1"/>
  <c r="F14" i="86" s="1"/>
  <c r="G14" i="86" s="1"/>
  <c r="H14" i="86" s="1"/>
  <c r="F15" i="86" s="1"/>
  <c r="G15" i="86" s="1"/>
  <c r="H15" i="86" s="1"/>
  <c r="F16" i="86" s="1"/>
  <c r="G16" i="86" s="1"/>
  <c r="H16" i="86" s="1"/>
  <c r="F17" i="86" s="1"/>
  <c r="G17" i="86" s="1"/>
  <c r="H17" i="86" s="1"/>
  <c r="F18" i="86" s="1"/>
  <c r="G18" i="86" s="1"/>
  <c r="H18" i="86" s="1"/>
  <c r="F19" i="86" s="1"/>
  <c r="G19" i="86" s="1"/>
  <c r="H19" i="86" s="1"/>
  <c r="F20" i="86" s="1"/>
  <c r="G20" i="86" s="1"/>
  <c r="H20" i="86" s="1"/>
  <c r="F21" i="86" s="1"/>
  <c r="G21" i="86" s="1"/>
  <c r="H21" i="86" s="1"/>
  <c r="F22" i="86" s="1"/>
  <c r="G22" i="86" s="1"/>
  <c r="H22" i="86" s="1"/>
  <c r="F23" i="86" s="1"/>
  <c r="L13" i="86"/>
  <c r="J14" i="86" s="1"/>
  <c r="K14" i="86" s="1"/>
  <c r="L14" i="86" s="1"/>
  <c r="J15" i="86" s="1"/>
  <c r="G23" i="86" l="1"/>
  <c r="H23" i="86" s="1"/>
  <c r="F24" i="86" s="1"/>
  <c r="K15" i="86"/>
  <c r="L15" i="86" s="1"/>
  <c r="J16" i="86" s="1"/>
  <c r="G24" i="86" l="1"/>
  <c r="H24" i="86" s="1"/>
  <c r="F25" i="86" s="1"/>
  <c r="K16" i="86"/>
  <c r="L16" i="86" s="1"/>
  <c r="J17" i="86" s="1"/>
  <c r="G25" i="86" l="1"/>
  <c r="H25" i="86" s="1"/>
  <c r="F26" i="86" s="1"/>
  <c r="K17" i="86"/>
  <c r="L17" i="86" s="1"/>
  <c r="J18" i="86" s="1"/>
  <c r="G26" i="86" l="1"/>
  <c r="H26" i="86" s="1"/>
  <c r="F27" i="86" s="1"/>
  <c r="K18" i="86"/>
  <c r="L18" i="86" s="1"/>
  <c r="J19" i="86" s="1"/>
  <c r="G27" i="86" l="1"/>
  <c r="H27" i="86" s="1"/>
  <c r="F28" i="86" s="1"/>
  <c r="K19" i="86"/>
  <c r="L19" i="86" s="1"/>
  <c r="J20" i="86" s="1"/>
  <c r="G28" i="86" l="1"/>
  <c r="H28" i="86" s="1"/>
  <c r="F29" i="86" s="1"/>
  <c r="K20" i="86"/>
  <c r="L20" i="86" s="1"/>
  <c r="J21" i="86" s="1"/>
  <c r="G29" i="86" l="1"/>
  <c r="H29" i="86" s="1"/>
  <c r="F30" i="86" s="1"/>
  <c r="G30" i="86" s="1"/>
  <c r="H30" i="86" s="1"/>
  <c r="F31" i="86" s="1"/>
  <c r="G31" i="86" s="1"/>
  <c r="H31" i="86" s="1"/>
  <c r="F32" i="86" s="1"/>
  <c r="G32" i="86" s="1"/>
  <c r="H32" i="86" s="1"/>
  <c r="F33" i="86" s="1"/>
  <c r="G33" i="86" s="1"/>
  <c r="H33" i="86" s="1"/>
  <c r="F34" i="86" s="1"/>
  <c r="G34" i="86" s="1"/>
  <c r="H34" i="86" s="1"/>
  <c r="F35" i="86" s="1"/>
  <c r="G35" i="86" s="1"/>
  <c r="H35" i="86" s="1"/>
  <c r="H36" i="86" s="1"/>
  <c r="K21" i="86"/>
  <c r="L21" i="86" s="1"/>
  <c r="J22" i="86" s="1"/>
  <c r="K22" i="86" l="1"/>
  <c r="L22" i="86" s="1"/>
  <c r="J23" i="86" s="1"/>
  <c r="K23" i="86" l="1"/>
  <c r="L23" i="86" s="1"/>
  <c r="J24" i="86" s="1"/>
  <c r="K24" i="86" s="1"/>
  <c r="L24" i="86" l="1"/>
  <c r="J25" i="86" s="1"/>
  <c r="K25" i="86" l="1"/>
  <c r="L25" i="86" s="1"/>
  <c r="J26" i="86" s="1"/>
  <c r="K26" i="86" l="1"/>
  <c r="L26" i="86" s="1"/>
  <c r="J27" i="86" s="1"/>
  <c r="K27" i="86" l="1"/>
  <c r="L27" i="86" s="1"/>
  <c r="J28" i="86" s="1"/>
  <c r="K28" i="86" l="1"/>
  <c r="L28" i="86" s="1"/>
  <c r="J29" i="86" s="1"/>
  <c r="K29" i="86" l="1"/>
  <c r="L29" i="86" s="1"/>
  <c r="J30" i="86" s="1"/>
  <c r="K30" i="86" l="1"/>
  <c r="L30" i="86" s="1"/>
  <c r="J31" i="86" s="1"/>
  <c r="K31" i="86" l="1"/>
  <c r="L31" i="86" s="1"/>
  <c r="J32" i="86" s="1"/>
  <c r="K32" i="86" l="1"/>
  <c r="L32" i="86" s="1"/>
  <c r="J33" i="86" s="1"/>
  <c r="K33" i="86" l="1"/>
  <c r="L33" i="86" s="1"/>
  <c r="J34" i="86" s="1"/>
  <c r="K34" i="86" l="1"/>
  <c r="L34" i="86" s="1"/>
  <c r="J35" i="86" s="1"/>
  <c r="K35" i="86" l="1"/>
  <c r="L35" i="86" s="1"/>
  <c r="L36" i="86" s="1"/>
</calcChain>
</file>

<file path=xl/sharedStrings.xml><?xml version="1.0" encoding="utf-8"?>
<sst xmlns="http://schemas.openxmlformats.org/spreadsheetml/2006/main" count="99" uniqueCount="49">
  <si>
    <t>Rate</t>
  </si>
  <si>
    <t>Monthly</t>
  </si>
  <si>
    <t>in Revenue</t>
  </si>
  <si>
    <t>Interest</t>
  </si>
  <si>
    <t>Excess (-) or</t>
  </si>
  <si>
    <t>Shortfall (+)</t>
  </si>
  <si>
    <t>Description</t>
  </si>
  <si>
    <t>Amount</t>
  </si>
  <si>
    <t>Source</t>
  </si>
  <si>
    <t>December</t>
  </si>
  <si>
    <t>January</t>
  </si>
  <si>
    <t>February</t>
  </si>
  <si>
    <t>April</t>
  </si>
  <si>
    <t>May</t>
  </si>
  <si>
    <t>July</t>
  </si>
  <si>
    <t>August</t>
  </si>
  <si>
    <t>September</t>
  </si>
  <si>
    <t>November</t>
  </si>
  <si>
    <t>October</t>
  </si>
  <si>
    <t>Month</t>
  </si>
  <si>
    <t>Year</t>
  </si>
  <si>
    <t>March</t>
  </si>
  <si>
    <t>Cumulative</t>
  </si>
  <si>
    <t>True Up</t>
  </si>
  <si>
    <t>with Interest</t>
  </si>
  <si>
    <t>wo Interest for</t>
  </si>
  <si>
    <t>for Current</t>
  </si>
  <si>
    <t>Current Month</t>
  </si>
  <si>
    <t>June</t>
  </si>
  <si>
    <t>TRR Adjustment</t>
  </si>
  <si>
    <t>2012</t>
  </si>
  <si>
    <t>TO8 Revised True Up TRR</t>
  </si>
  <si>
    <t>Schedule 3 - One-Time and Previous Period True Up Adjustment</t>
  </si>
  <si>
    <t>Variance</t>
  </si>
  <si>
    <t>Revised TO8 - 2012 True Up TRR: Schedule 4, Line 45</t>
  </si>
  <si>
    <t>TO8 Revised True Up TRR with Sch 34 Tax Adj</t>
  </si>
  <si>
    <t xml:space="preserve">Monthly </t>
  </si>
  <si>
    <t xml:space="preserve">True Up </t>
  </si>
  <si>
    <t xml:space="preserve">One Time Adjustment for 2012 Revised True Up TRR (Implementation of Schedule 34 Revision)  </t>
  </si>
  <si>
    <t>TO9 Revised True Up TRR with Sch 34 Rev</t>
  </si>
  <si>
    <t>TO9 True Up TRR</t>
  </si>
  <si>
    <t>TO9 - 2013 True Up TRR: Schedule 4, Line 45</t>
  </si>
  <si>
    <t xml:space="preserve">Subtotal One-Time Adj: </t>
  </si>
  <si>
    <t>Total One-Time Adjustment effective January 1, 2014:</t>
  </si>
  <si>
    <t>One Time Adjustment for 2013 Revised True Up TRR
(Implementation of Schedule 34 Revision)</t>
  </si>
  <si>
    <t>One Time Adjustment for Revised 2012 True Up TRR (Sch 34 Revision)</t>
  </si>
  <si>
    <t>One Time Adjustment for Revised 2013 True Up TRR (Sch 34 Revision)</t>
  </si>
  <si>
    <t>Attachment 2, Schedule 4, Line 45</t>
  </si>
  <si>
    <t>Attachment 3, Schedule 4, Line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</si>
</sst>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-* #,##0.00\ _D_M_-;\-* #,##0.00\ _D_M_-;_-* &quot;-&quot;??\ _D_M_-;_-@_-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b/>
      <sz val="18"/>
      <color indexed="62"/>
      <name val="Cambria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207">
    <xf numFmtId="0" fontId="0" fillId="0" borderId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9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9" fillId="21" borderId="0" applyNumberFormat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24" fillId="0" borderId="0" applyFont="0" applyFill="0" applyBorder="0" applyAlignment="0" applyProtection="0"/>
    <xf numFmtId="9" fontId="16" fillId="0" borderId="0" applyFont="0" applyFill="0" applyBorder="0" applyAlignment="0" applyProtection="0"/>
    <xf numFmtId="4" fontId="23" fillId="25" borderId="1" applyNumberFormat="0" applyProtection="0">
      <alignment vertical="center"/>
    </xf>
    <xf numFmtId="4" fontId="25" fillId="25" borderId="1" applyNumberFormat="0" applyProtection="0">
      <alignment vertical="center"/>
    </xf>
    <xf numFmtId="4" fontId="23" fillId="25" borderId="1" applyNumberFormat="0" applyProtection="0">
      <alignment horizontal="left" vertical="center" indent="1"/>
    </xf>
    <xf numFmtId="0" fontId="23" fillId="25" borderId="1" applyNumberFormat="0" applyProtection="0">
      <alignment horizontal="left" vertical="top" indent="1"/>
    </xf>
    <xf numFmtId="4" fontId="23" fillId="27" borderId="0" applyNumberFormat="0" applyProtection="0">
      <alignment horizontal="left" vertical="center" indent="1"/>
    </xf>
    <xf numFmtId="4" fontId="21" fillId="2" borderId="1" applyNumberFormat="0" applyProtection="0">
      <alignment horizontal="right" vertical="center"/>
    </xf>
    <xf numFmtId="4" fontId="21" fillId="4" borderId="1" applyNumberFormat="0" applyProtection="0">
      <alignment horizontal="right" vertical="center"/>
    </xf>
    <xf numFmtId="4" fontId="21" fillId="11" borderId="1" applyNumberFormat="0" applyProtection="0">
      <alignment horizontal="right" vertical="center"/>
    </xf>
    <xf numFmtId="4" fontId="21" fillId="6" borderId="1" applyNumberFormat="0" applyProtection="0">
      <alignment horizontal="right" vertical="center"/>
    </xf>
    <xf numFmtId="4" fontId="21" fillId="7" borderId="1" applyNumberFormat="0" applyProtection="0">
      <alignment horizontal="right" vertical="center"/>
    </xf>
    <xf numFmtId="4" fontId="21" fillId="19" borderId="1" applyNumberFormat="0" applyProtection="0">
      <alignment horizontal="right" vertical="center"/>
    </xf>
    <xf numFmtId="4" fontId="21" fillId="15" borderId="1" applyNumberFormat="0" applyProtection="0">
      <alignment horizontal="right" vertical="center"/>
    </xf>
    <xf numFmtId="4" fontId="21" fillId="28" borderId="1" applyNumberFormat="0" applyProtection="0">
      <alignment horizontal="right" vertical="center"/>
    </xf>
    <xf numFmtId="4" fontId="21" fillId="5" borderId="1" applyNumberFormat="0" applyProtection="0">
      <alignment horizontal="right" vertical="center"/>
    </xf>
    <xf numFmtId="4" fontId="23" fillId="29" borderId="2" applyNumberFormat="0" applyProtection="0">
      <alignment horizontal="left" vertical="center" indent="1"/>
    </xf>
    <xf numFmtId="4" fontId="21" fillId="30" borderId="0" applyNumberFormat="0" applyProtection="0">
      <alignment horizontal="left" vertical="center" indent="1"/>
    </xf>
    <xf numFmtId="4" fontId="26" fillId="31" borderId="0" applyNumberFormat="0" applyProtection="0">
      <alignment horizontal="left" vertical="center" indent="1"/>
    </xf>
    <xf numFmtId="4" fontId="21" fillId="27" borderId="1" applyNumberFormat="0" applyProtection="0">
      <alignment horizontal="right" vertical="center"/>
    </xf>
    <xf numFmtId="4" fontId="21" fillId="30" borderId="0" applyNumberFormat="0" applyProtection="0">
      <alignment horizontal="left" vertical="center" indent="1"/>
    </xf>
    <xf numFmtId="4" fontId="21" fillId="27" borderId="0" applyNumberFormat="0" applyProtection="0">
      <alignment horizontal="left" vertical="center" indent="1"/>
    </xf>
    <xf numFmtId="0" fontId="16" fillId="31" borderId="1" applyNumberFormat="0" applyProtection="0">
      <alignment horizontal="left" vertical="center" indent="1"/>
    </xf>
    <xf numFmtId="0" fontId="16" fillId="31" borderId="1" applyNumberFormat="0" applyProtection="0">
      <alignment horizontal="left" vertical="top" indent="1"/>
    </xf>
    <xf numFmtId="0" fontId="16" fillId="27" borderId="1" applyNumberFormat="0" applyProtection="0">
      <alignment horizontal="left" vertical="center" indent="1"/>
    </xf>
    <xf numFmtId="0" fontId="16" fillId="27" borderId="1" applyNumberFormat="0" applyProtection="0">
      <alignment horizontal="left" vertical="top" indent="1"/>
    </xf>
    <xf numFmtId="0" fontId="16" fillId="3" borderId="1" applyNumberFormat="0" applyProtection="0">
      <alignment horizontal="left" vertical="center" indent="1"/>
    </xf>
    <xf numFmtId="0" fontId="16" fillId="3" borderId="1" applyNumberFormat="0" applyProtection="0">
      <alignment horizontal="left" vertical="top" indent="1"/>
    </xf>
    <xf numFmtId="0" fontId="16" fillId="30" borderId="1" applyNumberFormat="0" applyProtection="0">
      <alignment horizontal="left" vertical="center" indent="1"/>
    </xf>
    <xf numFmtId="0" fontId="16" fillId="30" borderId="1" applyNumberFormat="0" applyProtection="0">
      <alignment horizontal="left" vertical="top" indent="1"/>
    </xf>
    <xf numFmtId="0" fontId="16" fillId="32" borderId="3" applyNumberFormat="0">
      <protection locked="0"/>
    </xf>
    <xf numFmtId="4" fontId="21" fillId="26" borderId="1" applyNumberFormat="0" applyProtection="0">
      <alignment vertical="center"/>
    </xf>
    <xf numFmtId="4" fontId="27" fillId="26" borderId="1" applyNumberFormat="0" applyProtection="0">
      <alignment vertical="center"/>
    </xf>
    <xf numFmtId="4" fontId="21" fillId="26" borderId="1" applyNumberFormat="0" applyProtection="0">
      <alignment horizontal="left" vertical="center" indent="1"/>
    </xf>
    <xf numFmtId="0" fontId="21" fillId="26" borderId="1" applyNumberFormat="0" applyProtection="0">
      <alignment horizontal="left" vertical="top" indent="1"/>
    </xf>
    <xf numFmtId="4" fontId="21" fillId="30" borderId="1" applyNumberFormat="0" applyProtection="0">
      <alignment horizontal="right" vertical="center"/>
    </xf>
    <xf numFmtId="4" fontId="27" fillId="30" borderId="1" applyNumberFormat="0" applyProtection="0">
      <alignment horizontal="right" vertical="center"/>
    </xf>
    <xf numFmtId="4" fontId="21" fillId="27" borderId="1" applyNumberFormat="0" applyProtection="0">
      <alignment horizontal="left" vertical="center" indent="1"/>
    </xf>
    <xf numFmtId="0" fontId="21" fillId="27" borderId="1" applyNumberFormat="0" applyProtection="0">
      <alignment horizontal="left" vertical="top" indent="1"/>
    </xf>
    <xf numFmtId="4" fontId="28" fillId="33" borderId="0" applyNumberFormat="0" applyProtection="0">
      <alignment horizontal="left" vertical="center" indent="1"/>
    </xf>
    <xf numFmtId="4" fontId="22" fillId="30" borderId="1" applyNumberFormat="0" applyProtection="0">
      <alignment horizontal="right" vertical="center"/>
    </xf>
    <xf numFmtId="0" fontId="29" fillId="0" borderId="0" applyNumberFormat="0" applyFill="0" applyBorder="0" applyAlignment="0" applyProtection="0"/>
    <xf numFmtId="0" fontId="14" fillId="0" borderId="0"/>
    <xf numFmtId="0" fontId="13" fillId="0" borderId="0"/>
    <xf numFmtId="0" fontId="13" fillId="0" borderId="0"/>
    <xf numFmtId="165" fontId="14" fillId="0" borderId="0" applyFont="0" applyFill="0" applyBorder="0" applyAlignment="0" applyProtection="0"/>
    <xf numFmtId="0" fontId="14" fillId="31" borderId="1" applyNumberFormat="0" applyProtection="0">
      <alignment horizontal="left" vertical="center" indent="1"/>
    </xf>
    <xf numFmtId="0" fontId="14" fillId="31" borderId="1" applyNumberFormat="0" applyProtection="0">
      <alignment horizontal="left" vertical="top" indent="1"/>
    </xf>
    <xf numFmtId="0" fontId="14" fillId="27" borderId="1" applyNumberFormat="0" applyProtection="0">
      <alignment horizontal="left" vertical="center" indent="1"/>
    </xf>
    <xf numFmtId="0" fontId="14" fillId="27" borderId="1" applyNumberFormat="0" applyProtection="0">
      <alignment horizontal="left" vertical="top" indent="1"/>
    </xf>
    <xf numFmtId="0" fontId="14" fillId="3" borderId="1" applyNumberFormat="0" applyProtection="0">
      <alignment horizontal="left" vertical="center" indent="1"/>
    </xf>
    <xf numFmtId="0" fontId="14" fillId="3" borderId="1" applyNumberFormat="0" applyProtection="0">
      <alignment horizontal="left" vertical="top" indent="1"/>
    </xf>
    <xf numFmtId="0" fontId="14" fillId="30" borderId="1" applyNumberFormat="0" applyProtection="0">
      <alignment horizontal="left" vertical="center" indent="1"/>
    </xf>
    <xf numFmtId="0" fontId="14" fillId="30" borderId="1" applyNumberFormat="0" applyProtection="0">
      <alignment horizontal="left" vertical="top" indent="1"/>
    </xf>
    <xf numFmtId="0" fontId="14" fillId="32" borderId="3" applyNumberFormat="0">
      <protection locked="0"/>
    </xf>
    <xf numFmtId="0" fontId="3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3" fontId="31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0" fontId="7" fillId="0" borderId="0"/>
    <xf numFmtId="0" fontId="7" fillId="0" borderId="0"/>
    <xf numFmtId="0" fontId="7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" fontId="23" fillId="29" borderId="18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5" fillId="0" borderId="0" xfId="157"/>
    <xf numFmtId="0" fontId="5" fillId="0" borderId="3" xfId="157" applyBorder="1"/>
    <xf numFmtId="3" fontId="0" fillId="0" borderId="3" xfId="158" applyNumberFormat="1" applyFont="1" applyFill="1" applyBorder="1" applyAlignment="1">
      <alignment horizontal="center"/>
    </xf>
    <xf numFmtId="3" fontId="30" fillId="0" borderId="3" xfId="157" applyNumberFormat="1" applyFont="1" applyFill="1" applyBorder="1" applyAlignment="1">
      <alignment horizontal="center"/>
    </xf>
    <xf numFmtId="0" fontId="30" fillId="0" borderId="16" xfId="157" applyFont="1" applyBorder="1"/>
    <xf numFmtId="0" fontId="5" fillId="0" borderId="0" xfId="157" applyBorder="1"/>
    <xf numFmtId="0" fontId="30" fillId="0" borderId="0" xfId="157" applyFont="1" applyBorder="1" applyAlignment="1">
      <alignment horizontal="left" vertical="top" wrapText="1"/>
    </xf>
    <xf numFmtId="0" fontId="15" fillId="0" borderId="0" xfId="157" applyFont="1" applyBorder="1" applyAlignment="1">
      <alignment horizontal="center"/>
    </xf>
    <xf numFmtId="0" fontId="17" fillId="0" borderId="0" xfId="157" quotePrefix="1" applyFont="1" applyBorder="1" applyAlignment="1">
      <alignment horizontal="center"/>
    </xf>
    <xf numFmtId="0" fontId="17" fillId="0" borderId="17" xfId="157" quotePrefix="1" applyFont="1" applyBorder="1" applyAlignment="1">
      <alignment horizontal="center"/>
    </xf>
    <xf numFmtId="0" fontId="30" fillId="0" borderId="0" xfId="157" applyFont="1" applyBorder="1" applyAlignment="1">
      <alignment horizontal="center" vertical="top" wrapText="1"/>
    </xf>
    <xf numFmtId="0" fontId="31" fillId="0" borderId="0" xfId="157" applyFont="1" applyBorder="1"/>
    <xf numFmtId="0" fontId="15" fillId="0" borderId="17" xfId="157" applyFont="1" applyBorder="1" applyAlignment="1">
      <alignment horizontal="center"/>
    </xf>
    <xf numFmtId="0" fontId="30" fillId="0" borderId="0" xfId="157" applyFont="1" applyBorder="1" applyAlignment="1">
      <alignment horizontal="center"/>
    </xf>
    <xf numFmtId="0" fontId="32" fillId="0" borderId="0" xfId="157" applyFont="1" applyBorder="1" applyAlignment="1">
      <alignment horizontal="center"/>
    </xf>
    <xf numFmtId="0" fontId="5" fillId="0" borderId="16" xfId="157" applyBorder="1"/>
    <xf numFmtId="0" fontId="5" fillId="0" borderId="0" xfId="157" quotePrefix="1" applyBorder="1" applyAlignment="1">
      <alignment horizontal="center"/>
    </xf>
    <xf numFmtId="10" fontId="0" fillId="0" borderId="0" xfId="159" applyNumberFormat="1" applyFont="1" applyBorder="1"/>
    <xf numFmtId="164" fontId="14" fillId="0" borderId="0" xfId="157" applyNumberFormat="1" applyFont="1" applyBorder="1" applyAlignment="1">
      <alignment horizontal="right"/>
    </xf>
    <xf numFmtId="164" fontId="31" fillId="34" borderId="0" xfId="157" applyNumberFormat="1" applyFont="1" applyFill="1" applyBorder="1"/>
    <xf numFmtId="164" fontId="31" fillId="0" borderId="0" xfId="157" applyNumberFormat="1" applyFont="1" applyBorder="1" applyAlignment="1">
      <alignment horizontal="right"/>
    </xf>
    <xf numFmtId="164" fontId="31" fillId="0" borderId="17" xfId="157" applyNumberFormat="1" applyFont="1" applyBorder="1" applyAlignment="1">
      <alignment horizontal="right"/>
    </xf>
    <xf numFmtId="0" fontId="5" fillId="0" borderId="10" xfId="157" applyBorder="1"/>
    <xf numFmtId="0" fontId="5" fillId="0" borderId="11" xfId="157" applyBorder="1"/>
    <xf numFmtId="0" fontId="30" fillId="0" borderId="11" xfId="157" applyFont="1" applyBorder="1"/>
    <xf numFmtId="0" fontId="30" fillId="0" borderId="11" xfId="157" applyFont="1" applyBorder="1" applyAlignment="1">
      <alignment horizontal="right"/>
    </xf>
    <xf numFmtId="164" fontId="30" fillId="0" borderId="11" xfId="157" applyNumberFormat="1" applyFont="1" applyBorder="1"/>
    <xf numFmtId="164" fontId="30" fillId="0" borderId="12" xfId="157" applyNumberFormat="1" applyFont="1" applyBorder="1"/>
    <xf numFmtId="0" fontId="30" fillId="0" borderId="0" xfId="157" applyFont="1" applyAlignment="1">
      <alignment horizontal="center"/>
    </xf>
    <xf numFmtId="0" fontId="30" fillId="0" borderId="0" xfId="157" applyFont="1"/>
    <xf numFmtId="0" fontId="15" fillId="0" borderId="0" xfId="157" applyFont="1" applyAlignment="1">
      <alignment horizontal="center"/>
    </xf>
    <xf numFmtId="0" fontId="5" fillId="0" borderId="0" xfId="157" quotePrefix="1"/>
    <xf numFmtId="164" fontId="5" fillId="0" borderId="0" xfId="157" applyNumberFormat="1"/>
    <xf numFmtId="0" fontId="5" fillId="0" borderId="0" xfId="157" applyAlignment="1">
      <alignment horizontal="right"/>
    </xf>
    <xf numFmtId="164" fontId="5" fillId="0" borderId="0" xfId="157" applyNumberFormat="1" applyFont="1"/>
    <xf numFmtId="0" fontId="17" fillId="0" borderId="0" xfId="157" applyFont="1" applyBorder="1" applyAlignment="1">
      <alignment horizontal="center" vertical="top"/>
    </xf>
    <xf numFmtId="0" fontId="33" fillId="0" borderId="0" xfId="157" applyFont="1" applyBorder="1" applyAlignment="1">
      <alignment horizontal="center" vertical="top"/>
    </xf>
    <xf numFmtId="0" fontId="5" fillId="0" borderId="0" xfId="157" applyBorder="1" applyAlignment="1">
      <alignment vertical="top"/>
    </xf>
    <xf numFmtId="164" fontId="5" fillId="34" borderId="0" xfId="157" applyNumberFormat="1" applyFill="1" applyBorder="1" applyAlignment="1">
      <alignment horizontal="right"/>
    </xf>
    <xf numFmtId="0" fontId="33" fillId="0" borderId="16" xfId="157" applyFont="1" applyBorder="1" applyAlignment="1">
      <alignment horizontal="center" vertical="top"/>
    </xf>
    <xf numFmtId="0" fontId="17" fillId="0" borderId="17" xfId="157" applyFont="1" applyBorder="1" applyAlignment="1">
      <alignment horizontal="center" vertical="top"/>
    </xf>
    <xf numFmtId="0" fontId="5" fillId="0" borderId="14" xfId="157" applyBorder="1"/>
    <xf numFmtId="0" fontId="5" fillId="0" borderId="15" xfId="157" applyBorder="1"/>
    <xf numFmtId="0" fontId="30" fillId="35" borderId="3" xfId="157" applyFont="1" applyFill="1" applyBorder="1" applyAlignment="1">
      <alignment horizontal="center"/>
    </xf>
    <xf numFmtId="0" fontId="30" fillId="37" borderId="7" xfId="157" applyFont="1" applyFill="1" applyBorder="1"/>
    <xf numFmtId="0" fontId="5" fillId="37" borderId="8" xfId="157" applyFill="1" applyBorder="1"/>
    <xf numFmtId="0" fontId="5" fillId="37" borderId="9" xfId="157" applyFill="1" applyBorder="1"/>
    <xf numFmtId="0" fontId="30" fillId="37" borderId="10" xfId="157" applyFont="1" applyFill="1" applyBorder="1"/>
    <xf numFmtId="0" fontId="5" fillId="37" borderId="11" xfId="157" applyFill="1" applyBorder="1"/>
    <xf numFmtId="0" fontId="5" fillId="37" borderId="12" xfId="157" applyFill="1" applyBorder="1"/>
    <xf numFmtId="0" fontId="30" fillId="35" borderId="3" xfId="157" applyFont="1" applyFill="1" applyBorder="1" applyAlignment="1">
      <alignment horizontal="center"/>
    </xf>
    <xf numFmtId="164" fontId="35" fillId="0" borderId="14" xfId="157" applyNumberFormat="1" applyFont="1" applyBorder="1"/>
    <xf numFmtId="164" fontId="14" fillId="0" borderId="17" xfId="157" applyNumberFormat="1" applyFont="1" applyBorder="1" applyAlignment="1">
      <alignment horizontal="right"/>
    </xf>
    <xf numFmtId="0" fontId="35" fillId="0" borderId="13" xfId="157" applyFont="1" applyBorder="1" applyAlignment="1">
      <alignment horizontal="right"/>
    </xf>
    <xf numFmtId="0" fontId="35" fillId="0" borderId="14" xfId="157" applyFont="1" applyBorder="1" applyAlignment="1">
      <alignment horizontal="right"/>
    </xf>
    <xf numFmtId="0" fontId="30" fillId="36" borderId="19" xfId="157" applyFont="1" applyFill="1" applyBorder="1" applyAlignment="1">
      <alignment horizontal="center" wrapText="1"/>
    </xf>
    <xf numFmtId="0" fontId="30" fillId="36" borderId="20" xfId="157" applyFont="1" applyFill="1" applyBorder="1" applyAlignment="1">
      <alignment horizontal="center" wrapText="1"/>
    </xf>
    <xf numFmtId="0" fontId="30" fillId="36" borderId="21" xfId="157" applyFont="1" applyFill="1" applyBorder="1" applyAlignment="1">
      <alignment horizontal="center" wrapText="1"/>
    </xf>
    <xf numFmtId="0" fontId="30" fillId="36" borderId="11" xfId="157" applyFont="1" applyFill="1" applyBorder="1" applyAlignment="1">
      <alignment horizontal="center" wrapText="1"/>
    </xf>
    <xf numFmtId="0" fontId="30" fillId="36" borderId="11" xfId="157" applyFont="1" applyFill="1" applyBorder="1" applyAlignment="1">
      <alignment horizontal="center"/>
    </xf>
    <xf numFmtId="0" fontId="30" fillId="36" borderId="12" xfId="157" applyFont="1" applyFill="1" applyBorder="1" applyAlignment="1">
      <alignment horizontal="center"/>
    </xf>
    <xf numFmtId="0" fontId="30" fillId="0" borderId="3" xfId="157" applyFont="1" applyBorder="1" applyAlignment="1">
      <alignment horizontal="right"/>
    </xf>
    <xf numFmtId="0" fontId="5" fillId="0" borderId="5" xfId="157" applyBorder="1" applyAlignment="1">
      <alignment horizontal="left"/>
    </xf>
    <xf numFmtId="0" fontId="5" fillId="0" borderId="6" xfId="157" applyBorder="1" applyAlignment="1">
      <alignment horizontal="left"/>
    </xf>
    <xf numFmtId="0" fontId="5" fillId="0" borderId="4" xfId="157" applyBorder="1" applyAlignment="1">
      <alignment horizontal="left"/>
    </xf>
    <xf numFmtId="0" fontId="36" fillId="35" borderId="3" xfId="157" applyFont="1" applyFill="1" applyBorder="1" applyAlignment="1">
      <alignment horizontal="center" vertical="center" wrapText="1"/>
    </xf>
    <xf numFmtId="0" fontId="30" fillId="35" borderId="3" xfId="157" quotePrefix="1" applyFont="1" applyFill="1" applyBorder="1" applyAlignment="1">
      <alignment horizontal="center"/>
    </xf>
    <xf numFmtId="0" fontId="30" fillId="35" borderId="3" xfId="157" applyFont="1" applyFill="1" applyBorder="1" applyAlignment="1">
      <alignment horizontal="center"/>
    </xf>
    <xf numFmtId="0" fontId="5" fillId="0" borderId="3" xfId="157" applyFill="1" applyBorder="1" applyAlignment="1">
      <alignment wrapText="1"/>
    </xf>
    <xf numFmtId="0" fontId="3" fillId="0" borderId="5" xfId="157" applyFont="1" applyBorder="1" applyAlignment="1">
      <alignment horizontal="left" wrapText="1"/>
    </xf>
    <xf numFmtId="0" fontId="5" fillId="0" borderId="6" xfId="157" applyBorder="1" applyAlignment="1">
      <alignment horizontal="left" wrapText="1"/>
    </xf>
    <xf numFmtId="0" fontId="5" fillId="0" borderId="4" xfId="157" applyBorder="1" applyAlignment="1">
      <alignment horizontal="left" wrapText="1"/>
    </xf>
    <xf numFmtId="0" fontId="2" fillId="0" borderId="5" xfId="157" applyFont="1" applyBorder="1" applyAlignment="1">
      <alignment horizontal="left"/>
    </xf>
    <xf numFmtId="0" fontId="2" fillId="0" borderId="6" xfId="157" applyFont="1" applyBorder="1" applyAlignment="1">
      <alignment horizontal="left"/>
    </xf>
    <xf numFmtId="0" fontId="2" fillId="0" borderId="4" xfId="157" applyFont="1" applyBorder="1" applyAlignment="1">
      <alignment horizontal="left"/>
    </xf>
    <xf numFmtId="0" fontId="2" fillId="0" borderId="3" xfId="157" applyFont="1" applyFill="1" applyBorder="1" applyAlignment="1">
      <alignment wrapText="1"/>
    </xf>
    <xf numFmtId="0" fontId="2" fillId="0" borderId="5" xfId="157" applyFont="1" applyBorder="1" applyAlignment="1">
      <alignment horizontal="left" wrapText="1"/>
    </xf>
    <xf numFmtId="0" fontId="1" fillId="0" borderId="3" xfId="157" applyFont="1" applyFill="1" applyBorder="1" applyAlignment="1">
      <alignment wrapText="1"/>
    </xf>
  </cellXfs>
  <cellStyles count="207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Comma 2" xfId="19"/>
    <cellStyle name="Comma 2 2" xfId="20"/>
    <cellStyle name="Comma 2 2 2" xfId="89"/>
    <cellStyle name="Comma 2 3" xfId="88"/>
    <cellStyle name="Comma 2 4" xfId="76"/>
    <cellStyle name="Comma 3" xfId="21"/>
    <cellStyle name="Comma 3 2" xfId="90"/>
    <cellStyle name="Comma 4" xfId="87"/>
    <cellStyle name="Comma 5" xfId="132"/>
    <cellStyle name="Comma 6" xfId="158"/>
    <cellStyle name="Comma 6 2" xfId="205"/>
    <cellStyle name="Comma 8" xfId="126"/>
    <cellStyle name="Currency 2" xfId="91"/>
    <cellStyle name="Currency 3" xfId="133"/>
    <cellStyle name="Emphasis 1" xfId="22"/>
    <cellStyle name="Emphasis 2" xfId="23"/>
    <cellStyle name="Emphasis 3" xfId="24"/>
    <cellStyle name="Normal" xfId="0" builtinId="0"/>
    <cellStyle name="Normal 10" xfId="118"/>
    <cellStyle name="Normal 10 6" xfId="128"/>
    <cellStyle name="Normal 11" xfId="155"/>
    <cellStyle name="Normal 11 2" xfId="202"/>
    <cellStyle name="Normal 12" xfId="121"/>
    <cellStyle name="Normal 13" xfId="123"/>
    <cellStyle name="Normal 14" xfId="122"/>
    <cellStyle name="Normal 15" xfId="125"/>
    <cellStyle name="Normal 16" xfId="124"/>
    <cellStyle name="Normal 17" xfId="157"/>
    <cellStyle name="Normal 17 2" xfId="204"/>
    <cellStyle name="Normal 2" xfId="25"/>
    <cellStyle name="Normal 2 2" xfId="26"/>
    <cellStyle name="Normal 2 2 2" xfId="93"/>
    <cellStyle name="Normal 2 3" xfId="27"/>
    <cellStyle name="Normal 2 3 2" xfId="94"/>
    <cellStyle name="Normal 2 4" xfId="28"/>
    <cellStyle name="Normal 2 4 2" xfId="95"/>
    <cellStyle name="Normal 2 5" xfId="92"/>
    <cellStyle name="Normal 2 6" xfId="75"/>
    <cellStyle name="Normal 2 6 2" xfId="103"/>
    <cellStyle name="Normal 2 6 2 2" xfId="109"/>
    <cellStyle name="Normal 2 6 2 2 2" xfId="146"/>
    <cellStyle name="Normal 2 6 2 2 2 2" xfId="193"/>
    <cellStyle name="Normal 2 6 2 2 3" xfId="170"/>
    <cellStyle name="Normal 2 6 2 3" xfId="113"/>
    <cellStyle name="Normal 2 6 2 3 2" xfId="150"/>
    <cellStyle name="Normal 2 6 2 3 2 2" xfId="197"/>
    <cellStyle name="Normal 2 6 2 3 3" xfId="174"/>
    <cellStyle name="Normal 2 6 2 4" xfId="117"/>
    <cellStyle name="Normal 2 6 2 4 2" xfId="154"/>
    <cellStyle name="Normal 2 6 2 4 2 2" xfId="201"/>
    <cellStyle name="Normal 2 6 2 4 3" xfId="178"/>
    <cellStyle name="Normal 2 6 2 5" xfId="140"/>
    <cellStyle name="Normal 2 6 2 5 2" xfId="187"/>
    <cellStyle name="Normal 2 6 2 6" xfId="136"/>
    <cellStyle name="Normal 2 6 2 6 2" xfId="183"/>
    <cellStyle name="Normal 2 6 2 7" xfId="164"/>
    <cellStyle name="Normal 2 6 3" xfId="104"/>
    <cellStyle name="Normal 2 6 3 2" xfId="141"/>
    <cellStyle name="Normal 2 6 3 2 2" xfId="188"/>
    <cellStyle name="Normal 2 6 3 3" xfId="165"/>
    <cellStyle name="Normal 2 6 4" xfId="107"/>
    <cellStyle name="Normal 2 6 4 2" xfId="144"/>
    <cellStyle name="Normal 2 6 4 2 2" xfId="191"/>
    <cellStyle name="Normal 2 6 4 3" xfId="168"/>
    <cellStyle name="Normal 2 6 5" xfId="111"/>
    <cellStyle name="Normal 2 6 5 2" xfId="148"/>
    <cellStyle name="Normal 2 6 5 2 2" xfId="195"/>
    <cellStyle name="Normal 2 6 5 3" xfId="172"/>
    <cellStyle name="Normal 2 6 6" xfId="115"/>
    <cellStyle name="Normal 2 6 6 2" xfId="152"/>
    <cellStyle name="Normal 2 6 6 2 2" xfId="199"/>
    <cellStyle name="Normal 2 6 6 3" xfId="176"/>
    <cellStyle name="Normal 2 6 7" xfId="138"/>
    <cellStyle name="Normal 2 6 7 2" xfId="185"/>
    <cellStyle name="Normal 2 6 8" xfId="130"/>
    <cellStyle name="Normal 2 6 8 2" xfId="180"/>
    <cellStyle name="Normal 2 6 9" xfId="162"/>
    <cellStyle name="Normal 2 7" xfId="120"/>
    <cellStyle name="Normal 3" xfId="73"/>
    <cellStyle name="Normal 3 2" xfId="29"/>
    <cellStyle name="Normal 3 2 2" xfId="96"/>
    <cellStyle name="Normal 4" xfId="30"/>
    <cellStyle name="Normal 4 2" xfId="97"/>
    <cellStyle name="Normal 5" xfId="86"/>
    <cellStyle name="Normal 5 2" xfId="100"/>
    <cellStyle name="Normal 6" xfId="74"/>
    <cellStyle name="Normal 6 2" xfId="102"/>
    <cellStyle name="Normal 6 2 2" xfId="108"/>
    <cellStyle name="Normal 6 2 2 2" xfId="145"/>
    <cellStyle name="Normal 6 2 2 2 2" xfId="192"/>
    <cellStyle name="Normal 6 2 2 3" xfId="169"/>
    <cellStyle name="Normal 6 2 3" xfId="112"/>
    <cellStyle name="Normal 6 2 3 2" xfId="149"/>
    <cellStyle name="Normal 6 2 3 2 2" xfId="196"/>
    <cellStyle name="Normal 6 2 3 3" xfId="173"/>
    <cellStyle name="Normal 6 2 4" xfId="116"/>
    <cellStyle name="Normal 6 2 4 2" xfId="153"/>
    <cellStyle name="Normal 6 2 4 2 2" xfId="200"/>
    <cellStyle name="Normal 6 2 4 3" xfId="177"/>
    <cellStyle name="Normal 6 2 5" xfId="139"/>
    <cellStyle name="Normal 6 2 5 2" xfId="186"/>
    <cellStyle name="Normal 6 2 6" xfId="135"/>
    <cellStyle name="Normal 6 2 6 2" xfId="182"/>
    <cellStyle name="Normal 6 2 7" xfId="163"/>
    <cellStyle name="Normal 6 3" xfId="105"/>
    <cellStyle name="Normal 6 3 2" xfId="142"/>
    <cellStyle name="Normal 6 3 2 2" xfId="189"/>
    <cellStyle name="Normal 6 3 3" xfId="166"/>
    <cellStyle name="Normal 6 4" xfId="106"/>
    <cellStyle name="Normal 6 4 2" xfId="143"/>
    <cellStyle name="Normal 6 4 2 2" xfId="190"/>
    <cellStyle name="Normal 6 4 3" xfId="167"/>
    <cellStyle name="Normal 6 5" xfId="110"/>
    <cellStyle name="Normal 6 5 2" xfId="147"/>
    <cellStyle name="Normal 6 5 2 2" xfId="194"/>
    <cellStyle name="Normal 6 5 3" xfId="171"/>
    <cellStyle name="Normal 6 6" xfId="114"/>
    <cellStyle name="Normal 6 6 2" xfId="151"/>
    <cellStyle name="Normal 6 6 2 2" xfId="198"/>
    <cellStyle name="Normal 6 6 3" xfId="175"/>
    <cellStyle name="Normal 6 7" xfId="137"/>
    <cellStyle name="Normal 6 7 2" xfId="184"/>
    <cellStyle name="Normal 6 8" xfId="129"/>
    <cellStyle name="Normal 6 8 2" xfId="179"/>
    <cellStyle name="Normal 6 9" xfId="161"/>
    <cellStyle name="Normal 7" xfId="101"/>
    <cellStyle name="Normal 8" xfId="119"/>
    <cellStyle name="Normal 9" xfId="131"/>
    <cellStyle name="Normal 9 2" xfId="181"/>
    <cellStyle name="Percent 2" xfId="31"/>
    <cellStyle name="Percent 3" xfId="32"/>
    <cellStyle name="Percent 3 2" xfId="99"/>
    <cellStyle name="Percent 3 3" xfId="127"/>
    <cellStyle name="Percent 4" xfId="98"/>
    <cellStyle name="Percent 5" xfId="134"/>
    <cellStyle name="Percent 6" xfId="156"/>
    <cellStyle name="Percent 6 2" xfId="203"/>
    <cellStyle name="Percent 7" xfId="159"/>
    <cellStyle name="Percent 7 2" xfId="206"/>
    <cellStyle name="SAPBEXaggData" xfId="33"/>
    <cellStyle name="SAPBEXaggDataEmph" xfId="34"/>
    <cellStyle name="SAPBEXaggItem" xfId="35"/>
    <cellStyle name="SAPBEXaggItemX" xfId="36"/>
    <cellStyle name="SAPBEXchaText" xfId="37"/>
    <cellStyle name="SAPBEXexcBad7" xfId="38"/>
    <cellStyle name="SAPBEXexcBad8" xfId="39"/>
    <cellStyle name="SAPBEXexcBad9" xfId="40"/>
    <cellStyle name="SAPBEXexcCritical4" xfId="41"/>
    <cellStyle name="SAPBEXexcCritical5" xfId="42"/>
    <cellStyle name="SAPBEXexcCritical6" xfId="43"/>
    <cellStyle name="SAPBEXexcGood1" xfId="44"/>
    <cellStyle name="SAPBEXexcGood2" xfId="45"/>
    <cellStyle name="SAPBEXexcGood3" xfId="46"/>
    <cellStyle name="SAPBEXfilterDrill" xfId="47"/>
    <cellStyle name="SAPBEXfilterDrill 2" xfId="160"/>
    <cellStyle name="SAPBEXfilterItem" xfId="48"/>
    <cellStyle name="SAPBEXfilterText" xfId="49"/>
    <cellStyle name="SAPBEXformats" xfId="50"/>
    <cellStyle name="SAPBEXheaderItem" xfId="51"/>
    <cellStyle name="SAPBEXheaderText" xfId="52"/>
    <cellStyle name="SAPBEXHLevel0" xfId="53"/>
    <cellStyle name="SAPBEXHLevel0 2" xfId="77"/>
    <cellStyle name="SAPBEXHLevel0X" xfId="54"/>
    <cellStyle name="SAPBEXHLevel0X 2" xfId="78"/>
    <cellStyle name="SAPBEXHLevel1" xfId="55"/>
    <cellStyle name="SAPBEXHLevel1 2" xfId="79"/>
    <cellStyle name="SAPBEXHLevel1X" xfId="56"/>
    <cellStyle name="SAPBEXHLevel1X 2" xfId="80"/>
    <cellStyle name="SAPBEXHLevel2" xfId="57"/>
    <cellStyle name="SAPBEXHLevel2 2" xfId="81"/>
    <cellStyle name="SAPBEXHLevel2X" xfId="58"/>
    <cellStyle name="SAPBEXHLevel2X 2" xfId="82"/>
    <cellStyle name="SAPBEXHLevel3" xfId="59"/>
    <cellStyle name="SAPBEXHLevel3 2" xfId="83"/>
    <cellStyle name="SAPBEXHLevel3X" xfId="60"/>
    <cellStyle name="SAPBEXHLevel3X 2" xfId="84"/>
    <cellStyle name="SAPBEXinputData" xfId="61"/>
    <cellStyle name="SAPBEXinputData 2" xfId="85"/>
    <cellStyle name="SAPBEXresData" xfId="62"/>
    <cellStyle name="SAPBEXresDataEmph" xfId="63"/>
    <cellStyle name="SAPBEXresItem" xfId="64"/>
    <cellStyle name="SAPBEXresItemX" xfId="65"/>
    <cellStyle name="SAPBEXstdData" xfId="66"/>
    <cellStyle name="SAPBEXstdDataEmph" xfId="67"/>
    <cellStyle name="SAPBEXstdItem" xfId="68"/>
    <cellStyle name="SAPBEXstdItemX" xfId="69"/>
    <cellStyle name="SAPBEXtitle" xfId="70"/>
    <cellStyle name="SAPBEXundefined" xfId="71"/>
    <cellStyle name="Sheet Title" xfId="72"/>
  </cellStyles>
  <dxfs count="0"/>
  <tableStyles count="0" defaultTableStyle="TableStyleMedium9" defaultPivotStyle="PivotStyleLight16"/>
  <colors>
    <mruColors>
      <color rgb="FFFFCCCC"/>
      <color rgb="FF99FFCC"/>
      <color rgb="FFFF99CC"/>
      <color rgb="FFFF99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5"/>
  <sheetViews>
    <sheetView tabSelected="1" zoomScaleNormal="100" workbookViewId="0"/>
  </sheetViews>
  <sheetFormatPr defaultRowHeight="15" x14ac:dyDescent="0.25"/>
  <cols>
    <col min="1" max="1" width="11.5703125" style="1" customWidth="1"/>
    <col min="2" max="2" width="9.140625" style="1"/>
    <col min="3" max="3" width="2.85546875" style="1" customWidth="1"/>
    <col min="4" max="4" width="15.42578125" style="1" customWidth="1"/>
    <col min="5" max="5" width="9.7109375" style="1" customWidth="1"/>
    <col min="6" max="6" width="13.7109375" style="1" customWidth="1"/>
    <col min="7" max="7" width="11.7109375" style="1" customWidth="1"/>
    <col min="8" max="8" width="13.7109375" style="1" customWidth="1"/>
    <col min="9" max="9" width="15.85546875" style="1" customWidth="1"/>
    <col min="10" max="10" width="16.28515625" style="1" customWidth="1"/>
    <col min="11" max="11" width="12.140625" style="1" customWidth="1"/>
    <col min="12" max="12" width="12.85546875" style="1" customWidth="1"/>
    <col min="13" max="16384" width="9.140625" style="1"/>
  </cols>
  <sheetData>
    <row r="2" spans="1:12" ht="15.75" thickBot="1" x14ac:dyDescent="0.3"/>
    <row r="3" spans="1:12" x14ac:dyDescent="0.25">
      <c r="A3" s="45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7"/>
    </row>
    <row r="4" spans="1:12" ht="15.75" thickBot="1" x14ac:dyDescent="0.3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50"/>
    </row>
    <row r="5" spans="1:12" ht="32.25" customHeight="1" thickBot="1" x14ac:dyDescent="0.3">
      <c r="A5" s="56" t="s">
        <v>38</v>
      </c>
      <c r="B5" s="57"/>
      <c r="C5" s="57"/>
      <c r="D5" s="57"/>
      <c r="E5" s="57"/>
      <c r="F5" s="57"/>
      <c r="G5" s="57"/>
      <c r="H5" s="58"/>
      <c r="I5" s="59" t="s">
        <v>44</v>
      </c>
      <c r="J5" s="60"/>
      <c r="K5" s="60"/>
      <c r="L5" s="61"/>
    </row>
    <row r="6" spans="1:12" ht="15" customHeight="1" x14ac:dyDescent="0.25">
      <c r="A6" s="5"/>
      <c r="B6" s="6"/>
      <c r="C6" s="6"/>
      <c r="D6" s="7"/>
      <c r="E6" s="7"/>
      <c r="F6" s="8" t="s">
        <v>22</v>
      </c>
      <c r="G6" s="8"/>
      <c r="H6" s="13"/>
      <c r="I6" s="6"/>
      <c r="J6" s="8" t="s">
        <v>22</v>
      </c>
      <c r="K6" s="9"/>
      <c r="L6" s="10"/>
    </row>
    <row r="7" spans="1:12" ht="15" customHeight="1" x14ac:dyDescent="0.25">
      <c r="A7" s="5"/>
      <c r="B7" s="6"/>
      <c r="C7" s="6"/>
      <c r="D7" s="6"/>
      <c r="E7" s="7"/>
      <c r="F7" s="8" t="s">
        <v>4</v>
      </c>
      <c r="G7" s="8"/>
      <c r="H7" s="13" t="s">
        <v>22</v>
      </c>
      <c r="I7" s="6"/>
      <c r="J7" s="8" t="s">
        <v>4</v>
      </c>
      <c r="K7" s="12"/>
      <c r="L7" s="13" t="s">
        <v>22</v>
      </c>
    </row>
    <row r="8" spans="1:12" ht="15" customHeight="1" x14ac:dyDescent="0.25">
      <c r="A8" s="5"/>
      <c r="B8" s="6"/>
      <c r="C8" s="6"/>
      <c r="D8" s="6"/>
      <c r="E8" s="7"/>
      <c r="F8" s="8" t="s">
        <v>5</v>
      </c>
      <c r="G8" s="8"/>
      <c r="H8" s="13" t="s">
        <v>4</v>
      </c>
      <c r="I8" s="6"/>
      <c r="J8" s="8" t="s">
        <v>5</v>
      </c>
      <c r="K8" s="12"/>
      <c r="L8" s="13" t="s">
        <v>4</v>
      </c>
    </row>
    <row r="9" spans="1:12" ht="15" customHeight="1" x14ac:dyDescent="0.25">
      <c r="A9" s="5"/>
      <c r="B9" s="6"/>
      <c r="C9" s="6"/>
      <c r="D9" s="8" t="s">
        <v>36</v>
      </c>
      <c r="E9" s="11" t="s">
        <v>1</v>
      </c>
      <c r="F9" s="8" t="s">
        <v>2</v>
      </c>
      <c r="G9" s="15" t="s">
        <v>3</v>
      </c>
      <c r="H9" s="13" t="s">
        <v>5</v>
      </c>
      <c r="I9" s="8" t="s">
        <v>1</v>
      </c>
      <c r="J9" s="8" t="s">
        <v>2</v>
      </c>
      <c r="K9" s="15" t="s">
        <v>3</v>
      </c>
      <c r="L9" s="13" t="s">
        <v>5</v>
      </c>
    </row>
    <row r="10" spans="1:12" ht="15" customHeight="1" x14ac:dyDescent="0.25">
      <c r="A10" s="5"/>
      <c r="B10" s="6"/>
      <c r="C10" s="6"/>
      <c r="D10" s="8" t="s">
        <v>37</v>
      </c>
      <c r="E10" s="14" t="s">
        <v>3</v>
      </c>
      <c r="F10" s="8" t="s">
        <v>25</v>
      </c>
      <c r="G10" s="8" t="s">
        <v>26</v>
      </c>
      <c r="H10" s="13" t="s">
        <v>2</v>
      </c>
      <c r="I10" s="8" t="s">
        <v>23</v>
      </c>
      <c r="J10" s="8" t="s">
        <v>25</v>
      </c>
      <c r="K10" s="8" t="s">
        <v>26</v>
      </c>
      <c r="L10" s="13" t="s">
        <v>2</v>
      </c>
    </row>
    <row r="11" spans="1:12" ht="15.75" customHeight="1" x14ac:dyDescent="0.25">
      <c r="A11" s="40" t="s">
        <v>19</v>
      </c>
      <c r="B11" s="37" t="s">
        <v>20</v>
      </c>
      <c r="C11" s="38"/>
      <c r="D11" s="36" t="s">
        <v>29</v>
      </c>
      <c r="E11" s="37" t="s">
        <v>0</v>
      </c>
      <c r="F11" s="36" t="s">
        <v>27</v>
      </c>
      <c r="G11" s="36" t="s">
        <v>19</v>
      </c>
      <c r="H11" s="41" t="s">
        <v>24</v>
      </c>
      <c r="I11" s="36" t="s">
        <v>29</v>
      </c>
      <c r="J11" s="36" t="s">
        <v>27</v>
      </c>
      <c r="K11" s="36" t="s">
        <v>19</v>
      </c>
      <c r="L11" s="41" t="s">
        <v>24</v>
      </c>
    </row>
    <row r="12" spans="1:12" x14ac:dyDescent="0.25">
      <c r="A12" s="16" t="s">
        <v>10</v>
      </c>
      <c r="B12" s="17" t="s">
        <v>30</v>
      </c>
      <c r="C12" s="6"/>
      <c r="D12" s="39">
        <f>'WP-2012 True Up TRR Sch 34 Rev'!$D$7/12</f>
        <v>-49537.456435680389</v>
      </c>
      <c r="E12" s="18">
        <v>2.7000000000000001E-3</v>
      </c>
      <c r="F12" s="19">
        <f>D12</f>
        <v>-49537.456435680389</v>
      </c>
      <c r="G12" s="19">
        <f>((F12)/2)*$E12</f>
        <v>-66.875566188168534</v>
      </c>
      <c r="H12" s="53">
        <f>F12+G12</f>
        <v>-49604.332001868555</v>
      </c>
      <c r="I12" s="39">
        <v>0</v>
      </c>
      <c r="J12" s="21">
        <f>I12</f>
        <v>0</v>
      </c>
      <c r="K12" s="21">
        <f>((J12)/2)*$E12</f>
        <v>0</v>
      </c>
      <c r="L12" s="22">
        <f>J12+K12</f>
        <v>0</v>
      </c>
    </row>
    <row r="13" spans="1:12" x14ac:dyDescent="0.25">
      <c r="A13" s="16" t="s">
        <v>11</v>
      </c>
      <c r="B13" s="17" t="s">
        <v>30</v>
      </c>
      <c r="C13" s="6"/>
      <c r="D13" s="39">
        <f>'WP-2012 True Up TRR Sch 34 Rev'!$D$7/12</f>
        <v>-49537.456435680389</v>
      </c>
      <c r="E13" s="18">
        <v>2.7000000000000001E-3</v>
      </c>
      <c r="F13" s="19">
        <f t="shared" ref="F13:F23" si="0">D13+H12</f>
        <v>-99141.788437548938</v>
      </c>
      <c r="G13" s="19">
        <f>((F13+H12)/2)*$E13</f>
        <v>-200.80726259321361</v>
      </c>
      <c r="H13" s="53">
        <f t="shared" ref="H13:H35" si="1">F13+G13</f>
        <v>-99342.595700142148</v>
      </c>
      <c r="I13" s="39">
        <v>0</v>
      </c>
      <c r="J13" s="21">
        <f>I13+L12</f>
        <v>0</v>
      </c>
      <c r="K13" s="21">
        <f>((J13+L12)/2)*$E13</f>
        <v>0</v>
      </c>
      <c r="L13" s="22">
        <f t="shared" ref="L13:L35" si="2">J13+K13</f>
        <v>0</v>
      </c>
    </row>
    <row r="14" spans="1:12" x14ac:dyDescent="0.25">
      <c r="A14" s="16" t="s">
        <v>21</v>
      </c>
      <c r="B14" s="17" t="s">
        <v>30</v>
      </c>
      <c r="C14" s="6"/>
      <c r="D14" s="39">
        <f>'WP-2012 True Up TRR Sch 34 Rev'!$D$7/12</f>
        <v>-49537.456435680389</v>
      </c>
      <c r="E14" s="18">
        <v>2.7000000000000001E-3</v>
      </c>
      <c r="F14" s="19">
        <f t="shared" si="0"/>
        <v>-148880.05213582254</v>
      </c>
      <c r="G14" s="19">
        <f t="shared" ref="G14:G35" si="3">((F14+H13)/2)*$E14</f>
        <v>-335.10057457855237</v>
      </c>
      <c r="H14" s="53">
        <f t="shared" si="1"/>
        <v>-149215.1527104011</v>
      </c>
      <c r="I14" s="39">
        <v>0</v>
      </c>
      <c r="J14" s="21">
        <f t="shared" ref="J14:J35" si="4">I14+L13</f>
        <v>0</v>
      </c>
      <c r="K14" s="21">
        <f t="shared" ref="K14:K35" si="5">((J14+L13)/2)*$E14</f>
        <v>0</v>
      </c>
      <c r="L14" s="22">
        <f t="shared" si="2"/>
        <v>0</v>
      </c>
    </row>
    <row r="15" spans="1:12" x14ac:dyDescent="0.25">
      <c r="A15" s="16" t="s">
        <v>12</v>
      </c>
      <c r="B15" s="17" t="s">
        <v>30</v>
      </c>
      <c r="C15" s="6"/>
      <c r="D15" s="39">
        <f>'WP-2012 True Up TRR Sch 34 Rev'!$D$7/12</f>
        <v>-49537.456435680389</v>
      </c>
      <c r="E15" s="18">
        <v>2.7000000000000001E-3</v>
      </c>
      <c r="F15" s="19">
        <f t="shared" si="0"/>
        <v>-198752.60914608149</v>
      </c>
      <c r="G15" s="19">
        <f t="shared" si="3"/>
        <v>-469.75647850625154</v>
      </c>
      <c r="H15" s="53">
        <f t="shared" si="1"/>
        <v>-199222.36562458775</v>
      </c>
      <c r="I15" s="39">
        <v>0</v>
      </c>
      <c r="J15" s="21">
        <f t="shared" si="4"/>
        <v>0</v>
      </c>
      <c r="K15" s="21">
        <f t="shared" si="5"/>
        <v>0</v>
      </c>
      <c r="L15" s="22">
        <f t="shared" si="2"/>
        <v>0</v>
      </c>
    </row>
    <row r="16" spans="1:12" x14ac:dyDescent="0.25">
      <c r="A16" s="16" t="s">
        <v>13</v>
      </c>
      <c r="B16" s="17" t="s">
        <v>30</v>
      </c>
      <c r="C16" s="6"/>
      <c r="D16" s="39">
        <f>'WP-2012 True Up TRR Sch 34 Rev'!$D$7/12</f>
        <v>-49537.456435680389</v>
      </c>
      <c r="E16" s="18">
        <v>2.7000000000000001E-3</v>
      </c>
      <c r="F16" s="19">
        <f t="shared" si="0"/>
        <v>-248759.82206026814</v>
      </c>
      <c r="G16" s="19">
        <f t="shared" si="3"/>
        <v>-604.77595337455546</v>
      </c>
      <c r="H16" s="53">
        <f t="shared" si="1"/>
        <v>-249364.59801364268</v>
      </c>
      <c r="I16" s="39">
        <v>0</v>
      </c>
      <c r="J16" s="21">
        <f t="shared" si="4"/>
        <v>0</v>
      </c>
      <c r="K16" s="21">
        <f t="shared" si="5"/>
        <v>0</v>
      </c>
      <c r="L16" s="22">
        <f t="shared" si="2"/>
        <v>0</v>
      </c>
    </row>
    <row r="17" spans="1:12" x14ac:dyDescent="0.25">
      <c r="A17" s="16" t="s">
        <v>28</v>
      </c>
      <c r="B17" s="17" t="s">
        <v>30</v>
      </c>
      <c r="C17" s="6"/>
      <c r="D17" s="39">
        <f>'WP-2012 True Up TRR Sch 34 Rev'!$D$7/12</f>
        <v>-49537.456435680389</v>
      </c>
      <c r="E17" s="18">
        <v>2.7000000000000001E-3</v>
      </c>
      <c r="F17" s="19">
        <f t="shared" si="0"/>
        <v>-298902.0544493231</v>
      </c>
      <c r="G17" s="19">
        <f t="shared" si="3"/>
        <v>-740.15998082500391</v>
      </c>
      <c r="H17" s="53">
        <f t="shared" si="1"/>
        <v>-299642.21443014813</v>
      </c>
      <c r="I17" s="39">
        <v>0</v>
      </c>
      <c r="J17" s="21">
        <f t="shared" si="4"/>
        <v>0</v>
      </c>
      <c r="K17" s="21">
        <f t="shared" si="5"/>
        <v>0</v>
      </c>
      <c r="L17" s="22">
        <f t="shared" si="2"/>
        <v>0</v>
      </c>
    </row>
    <row r="18" spans="1:12" x14ac:dyDescent="0.25">
      <c r="A18" s="16" t="s">
        <v>14</v>
      </c>
      <c r="B18" s="17" t="s">
        <v>30</v>
      </c>
      <c r="C18" s="6"/>
      <c r="D18" s="39">
        <f>'WP-2012 True Up TRR Sch 34 Rev'!$D$7/12</f>
        <v>-49537.456435680389</v>
      </c>
      <c r="E18" s="18">
        <v>2.7000000000000001E-3</v>
      </c>
      <c r="F18" s="19">
        <f t="shared" si="0"/>
        <v>-349179.67086582852</v>
      </c>
      <c r="G18" s="19">
        <f t="shared" si="3"/>
        <v>-875.90954514956854</v>
      </c>
      <c r="H18" s="53">
        <f t="shared" si="1"/>
        <v>-350055.58041097812</v>
      </c>
      <c r="I18" s="39">
        <v>0</v>
      </c>
      <c r="J18" s="21">
        <f t="shared" si="4"/>
        <v>0</v>
      </c>
      <c r="K18" s="21">
        <f t="shared" si="5"/>
        <v>0</v>
      </c>
      <c r="L18" s="22">
        <f t="shared" si="2"/>
        <v>0</v>
      </c>
    </row>
    <row r="19" spans="1:12" x14ac:dyDescent="0.25">
      <c r="A19" s="16" t="s">
        <v>15</v>
      </c>
      <c r="B19" s="17" t="s">
        <v>30</v>
      </c>
      <c r="C19" s="6"/>
      <c r="D19" s="39">
        <f>'WP-2012 True Up TRR Sch 34 Rev'!$D$7/12</f>
        <v>-49537.456435680389</v>
      </c>
      <c r="E19" s="18">
        <v>2.7000000000000001E-3</v>
      </c>
      <c r="F19" s="19">
        <f t="shared" si="0"/>
        <v>-399593.03684665851</v>
      </c>
      <c r="G19" s="19">
        <f t="shared" si="3"/>
        <v>-1012.0256332978095</v>
      </c>
      <c r="H19" s="53">
        <f t="shared" si="1"/>
        <v>-400605.06247995631</v>
      </c>
      <c r="I19" s="39">
        <v>0</v>
      </c>
      <c r="J19" s="21">
        <f t="shared" si="4"/>
        <v>0</v>
      </c>
      <c r="K19" s="21">
        <f t="shared" si="5"/>
        <v>0</v>
      </c>
      <c r="L19" s="22">
        <f t="shared" si="2"/>
        <v>0</v>
      </c>
    </row>
    <row r="20" spans="1:12" x14ac:dyDescent="0.25">
      <c r="A20" s="16" t="s">
        <v>16</v>
      </c>
      <c r="B20" s="17" t="s">
        <v>30</v>
      </c>
      <c r="C20" s="6"/>
      <c r="D20" s="39">
        <f>'WP-2012 True Up TRR Sch 34 Rev'!$D$7/12</f>
        <v>-49537.456435680389</v>
      </c>
      <c r="E20" s="18">
        <v>2.7000000000000001E-3</v>
      </c>
      <c r="F20" s="19">
        <f t="shared" si="0"/>
        <v>-450142.5189156367</v>
      </c>
      <c r="G20" s="19">
        <f t="shared" si="3"/>
        <v>-1148.5092348840506</v>
      </c>
      <c r="H20" s="53">
        <f t="shared" si="1"/>
        <v>-451291.02815052075</v>
      </c>
      <c r="I20" s="39">
        <v>0</v>
      </c>
      <c r="J20" s="21">
        <f t="shared" si="4"/>
        <v>0</v>
      </c>
      <c r="K20" s="21">
        <f t="shared" si="5"/>
        <v>0</v>
      </c>
      <c r="L20" s="22">
        <f t="shared" si="2"/>
        <v>0</v>
      </c>
    </row>
    <row r="21" spans="1:12" x14ac:dyDescent="0.25">
      <c r="A21" s="16" t="s">
        <v>18</v>
      </c>
      <c r="B21" s="17" t="s">
        <v>30</v>
      </c>
      <c r="C21" s="6"/>
      <c r="D21" s="39">
        <f>'WP-2012 True Up TRR Sch 34 Rev'!$D$7/12</f>
        <v>-49537.456435680389</v>
      </c>
      <c r="E21" s="18">
        <v>2.7000000000000001E-3</v>
      </c>
      <c r="F21" s="19">
        <f t="shared" si="0"/>
        <v>-500828.48458620114</v>
      </c>
      <c r="G21" s="19">
        <f t="shared" si="3"/>
        <v>-1285.3613421945747</v>
      </c>
      <c r="H21" s="53">
        <f t="shared" si="1"/>
        <v>-502113.84592839569</v>
      </c>
      <c r="I21" s="39">
        <v>0</v>
      </c>
      <c r="J21" s="21">
        <f t="shared" si="4"/>
        <v>0</v>
      </c>
      <c r="K21" s="21">
        <f t="shared" si="5"/>
        <v>0</v>
      </c>
      <c r="L21" s="22">
        <f t="shared" si="2"/>
        <v>0</v>
      </c>
    </row>
    <row r="22" spans="1:12" x14ac:dyDescent="0.25">
      <c r="A22" s="16" t="s">
        <v>17</v>
      </c>
      <c r="B22" s="17" t="s">
        <v>30</v>
      </c>
      <c r="C22" s="6"/>
      <c r="D22" s="39">
        <f>'WP-2012 True Up TRR Sch 34 Rev'!$D$7/12</f>
        <v>-49537.456435680389</v>
      </c>
      <c r="E22" s="18">
        <v>2.7000000000000001E-3</v>
      </c>
      <c r="F22" s="19">
        <f t="shared" si="0"/>
        <v>-551651.30236407602</v>
      </c>
      <c r="G22" s="19">
        <f t="shared" si="3"/>
        <v>-1422.5829501948367</v>
      </c>
      <c r="H22" s="53">
        <f t="shared" si="1"/>
        <v>-553073.88531427085</v>
      </c>
      <c r="I22" s="39">
        <v>0</v>
      </c>
      <c r="J22" s="21">
        <f t="shared" si="4"/>
        <v>0</v>
      </c>
      <c r="K22" s="21">
        <f t="shared" si="5"/>
        <v>0</v>
      </c>
      <c r="L22" s="22">
        <f t="shared" si="2"/>
        <v>0</v>
      </c>
    </row>
    <row r="23" spans="1:12" x14ac:dyDescent="0.25">
      <c r="A23" s="16" t="s">
        <v>9</v>
      </c>
      <c r="B23" s="17" t="s">
        <v>30</v>
      </c>
      <c r="C23" s="6"/>
      <c r="D23" s="39">
        <f>'WP-2012 True Up TRR Sch 34 Rev'!$D$7/12</f>
        <v>-49537.456435680389</v>
      </c>
      <c r="E23" s="18">
        <v>2.7000000000000001E-3</v>
      </c>
      <c r="F23" s="19">
        <f t="shared" si="0"/>
        <v>-602611.34174995124</v>
      </c>
      <c r="G23" s="19">
        <f t="shared" si="3"/>
        <v>-1560.1750565366999</v>
      </c>
      <c r="H23" s="53">
        <f t="shared" si="1"/>
        <v>-604171.51680648793</v>
      </c>
      <c r="I23" s="39">
        <v>0</v>
      </c>
      <c r="J23" s="21">
        <f t="shared" si="4"/>
        <v>0</v>
      </c>
      <c r="K23" s="21">
        <f t="shared" si="5"/>
        <v>0</v>
      </c>
      <c r="L23" s="22">
        <f t="shared" si="2"/>
        <v>0</v>
      </c>
    </row>
    <row r="24" spans="1:12" x14ac:dyDescent="0.25">
      <c r="A24" s="16" t="s">
        <v>10</v>
      </c>
      <c r="B24" s="17">
        <v>2013</v>
      </c>
      <c r="C24" s="6"/>
      <c r="D24" s="39">
        <v>0</v>
      </c>
      <c r="E24" s="18">
        <v>2.7000000000000001E-3</v>
      </c>
      <c r="F24" s="19">
        <f t="shared" ref="F24:F35" si="6">D24+H23</f>
        <v>-604171.51680648793</v>
      </c>
      <c r="G24" s="19">
        <f t="shared" si="3"/>
        <v>-1631.2630953775174</v>
      </c>
      <c r="H24" s="53">
        <f t="shared" si="1"/>
        <v>-605802.7799018654</v>
      </c>
      <c r="I24" s="20">
        <f>'WP-2013 True Up TRR Sch 34 Rev'!$D$7/12</f>
        <v>-41129.574232300125</v>
      </c>
      <c r="J24" s="21">
        <f>I24+L23</f>
        <v>-41129.574232300125</v>
      </c>
      <c r="K24" s="21">
        <f>((J24+L23)/2)*$E24</f>
        <v>-55.524925213605172</v>
      </c>
      <c r="L24" s="22">
        <f t="shared" si="2"/>
        <v>-41185.09915751373</v>
      </c>
    </row>
    <row r="25" spans="1:12" x14ac:dyDescent="0.25">
      <c r="A25" s="16" t="s">
        <v>11</v>
      </c>
      <c r="B25" s="17">
        <v>2013</v>
      </c>
      <c r="C25" s="6"/>
      <c r="D25" s="39">
        <v>0</v>
      </c>
      <c r="E25" s="18">
        <v>2.7000000000000001E-3</v>
      </c>
      <c r="F25" s="19">
        <f t="shared" si="6"/>
        <v>-605802.7799018654</v>
      </c>
      <c r="G25" s="19">
        <f t="shared" si="3"/>
        <v>-1635.6675057350367</v>
      </c>
      <c r="H25" s="53">
        <f t="shared" si="1"/>
        <v>-607438.44740760047</v>
      </c>
      <c r="I25" s="20">
        <f>'WP-2013 True Up TRR Sch 34 Rev'!$D$7/12</f>
        <v>-41129.574232300125</v>
      </c>
      <c r="J25" s="21">
        <f t="shared" si="4"/>
        <v>-82314.673389813863</v>
      </c>
      <c r="K25" s="21">
        <f t="shared" si="5"/>
        <v>-166.72469293889225</v>
      </c>
      <c r="L25" s="22">
        <f t="shared" si="2"/>
        <v>-82481.398082752756</v>
      </c>
    </row>
    <row r="26" spans="1:12" x14ac:dyDescent="0.25">
      <c r="A26" s="16" t="s">
        <v>21</v>
      </c>
      <c r="B26" s="17">
        <v>2013</v>
      </c>
      <c r="C26" s="6"/>
      <c r="D26" s="39">
        <v>0</v>
      </c>
      <c r="E26" s="18">
        <v>2.7000000000000001E-3</v>
      </c>
      <c r="F26" s="19">
        <f t="shared" si="6"/>
        <v>-607438.44740760047</v>
      </c>
      <c r="G26" s="19">
        <f t="shared" si="3"/>
        <v>-1640.0838080005215</v>
      </c>
      <c r="H26" s="53">
        <f t="shared" si="1"/>
        <v>-609078.53121560102</v>
      </c>
      <c r="I26" s="20">
        <f>'WP-2013 True Up TRR Sch 34 Rev'!$D$7/12</f>
        <v>-41129.574232300125</v>
      </c>
      <c r="J26" s="21">
        <f t="shared" si="4"/>
        <v>-123610.97231505287</v>
      </c>
      <c r="K26" s="21">
        <f t="shared" si="5"/>
        <v>-278.22470003703762</v>
      </c>
      <c r="L26" s="22">
        <f t="shared" si="2"/>
        <v>-123889.19701508991</v>
      </c>
    </row>
    <row r="27" spans="1:12" x14ac:dyDescent="0.25">
      <c r="A27" s="16" t="s">
        <v>12</v>
      </c>
      <c r="B27" s="17">
        <v>2013</v>
      </c>
      <c r="C27" s="6"/>
      <c r="D27" s="39">
        <v>0</v>
      </c>
      <c r="E27" s="18">
        <v>2.7000000000000001E-3</v>
      </c>
      <c r="F27" s="19">
        <f t="shared" si="6"/>
        <v>-609078.53121560102</v>
      </c>
      <c r="G27" s="19">
        <f t="shared" si="3"/>
        <v>-1644.5120342821228</v>
      </c>
      <c r="H27" s="53">
        <f t="shared" si="1"/>
        <v>-610723.04324988311</v>
      </c>
      <c r="I27" s="20">
        <f>'WP-2013 True Up TRR Sch 34 Rev'!$D$7/12</f>
        <v>-41129.574232300125</v>
      </c>
      <c r="J27" s="21">
        <f t="shared" si="4"/>
        <v>-165018.77124739005</v>
      </c>
      <c r="K27" s="21">
        <f t="shared" si="5"/>
        <v>-390.02575715434801</v>
      </c>
      <c r="L27" s="22">
        <f t="shared" si="2"/>
        <v>-165408.79700454441</v>
      </c>
    </row>
    <row r="28" spans="1:12" x14ac:dyDescent="0.25">
      <c r="A28" s="16" t="s">
        <v>13</v>
      </c>
      <c r="B28" s="17">
        <v>2013</v>
      </c>
      <c r="C28" s="6"/>
      <c r="D28" s="39">
        <v>0</v>
      </c>
      <c r="E28" s="18">
        <v>2.7000000000000001E-3</v>
      </c>
      <c r="F28" s="19">
        <f t="shared" si="6"/>
        <v>-610723.04324988311</v>
      </c>
      <c r="G28" s="19">
        <f t="shared" si="3"/>
        <v>-1648.9522167746845</v>
      </c>
      <c r="H28" s="53">
        <f t="shared" si="1"/>
        <v>-612371.9954666578</v>
      </c>
      <c r="I28" s="20">
        <f>'WP-2013 True Up TRR Sch 34 Rev'!$D$7/12</f>
        <v>-41129.574232300125</v>
      </c>
      <c r="J28" s="21">
        <f t="shared" si="4"/>
        <v>-206538.37123684454</v>
      </c>
      <c r="K28" s="21">
        <f t="shared" si="5"/>
        <v>-502.12867712587513</v>
      </c>
      <c r="L28" s="22">
        <f t="shared" si="2"/>
        <v>-207040.49991397042</v>
      </c>
    </row>
    <row r="29" spans="1:12" x14ac:dyDescent="0.25">
      <c r="A29" s="16" t="s">
        <v>28</v>
      </c>
      <c r="B29" s="17">
        <v>2013</v>
      </c>
      <c r="C29" s="6"/>
      <c r="D29" s="39">
        <v>0</v>
      </c>
      <c r="E29" s="18">
        <v>2.7000000000000001E-3</v>
      </c>
      <c r="F29" s="19">
        <f t="shared" si="6"/>
        <v>-612371.9954666578</v>
      </c>
      <c r="G29" s="19">
        <f t="shared" si="3"/>
        <v>-1653.4043877599761</v>
      </c>
      <c r="H29" s="53">
        <f t="shared" si="1"/>
        <v>-614025.39985441777</v>
      </c>
      <c r="I29" s="20">
        <f>'WP-2013 True Up TRR Sch 34 Rev'!$D$7/12</f>
        <v>-41129.574232300125</v>
      </c>
      <c r="J29" s="21">
        <f t="shared" si="4"/>
        <v>-248170.07414627055</v>
      </c>
      <c r="K29" s="21">
        <f t="shared" si="5"/>
        <v>-614.53427498132532</v>
      </c>
      <c r="L29" s="22">
        <f t="shared" si="2"/>
        <v>-248784.60842125188</v>
      </c>
    </row>
    <row r="30" spans="1:12" x14ac:dyDescent="0.25">
      <c r="A30" s="16" t="s">
        <v>14</v>
      </c>
      <c r="B30" s="17">
        <v>2013</v>
      </c>
      <c r="C30" s="6"/>
      <c r="D30" s="39">
        <v>0</v>
      </c>
      <c r="E30" s="18">
        <v>2.7000000000000001E-3</v>
      </c>
      <c r="F30" s="19">
        <f t="shared" si="6"/>
        <v>-614025.39985441777</v>
      </c>
      <c r="G30" s="19">
        <f t="shared" si="3"/>
        <v>-1657.8685796069281</v>
      </c>
      <c r="H30" s="53">
        <f t="shared" si="1"/>
        <v>-615683.26843402465</v>
      </c>
      <c r="I30" s="20">
        <f>'WP-2013 True Up TRR Sch 34 Rev'!$D$7/12</f>
        <v>-41129.574232300125</v>
      </c>
      <c r="J30" s="21">
        <f t="shared" si="4"/>
        <v>-289914.18265355198</v>
      </c>
      <c r="K30" s="21">
        <f t="shared" si="5"/>
        <v>-727.2433679509852</v>
      </c>
      <c r="L30" s="22">
        <f t="shared" si="2"/>
        <v>-290641.42602150299</v>
      </c>
    </row>
    <row r="31" spans="1:12" x14ac:dyDescent="0.25">
      <c r="A31" s="16" t="s">
        <v>15</v>
      </c>
      <c r="B31" s="17">
        <v>2013</v>
      </c>
      <c r="C31" s="6"/>
      <c r="D31" s="39">
        <v>0</v>
      </c>
      <c r="E31" s="18">
        <v>2.7000000000000001E-3</v>
      </c>
      <c r="F31" s="19">
        <f t="shared" si="6"/>
        <v>-615683.26843402465</v>
      </c>
      <c r="G31" s="19">
        <f t="shared" si="3"/>
        <v>-1662.3448247718666</v>
      </c>
      <c r="H31" s="53">
        <f t="shared" si="1"/>
        <v>-617345.61325879651</v>
      </c>
      <c r="I31" s="20">
        <f>'WP-2013 True Up TRR Sch 34 Rev'!$D$7/12</f>
        <v>-41129.574232300125</v>
      </c>
      <c r="J31" s="21">
        <f t="shared" si="4"/>
        <v>-331771.0002538031</v>
      </c>
      <c r="K31" s="21">
        <f t="shared" si="5"/>
        <v>-840.25677547166333</v>
      </c>
      <c r="L31" s="22">
        <f t="shared" si="2"/>
        <v>-332611.25702927477</v>
      </c>
    </row>
    <row r="32" spans="1:12" x14ac:dyDescent="0.25">
      <c r="A32" s="16" t="s">
        <v>16</v>
      </c>
      <c r="B32" s="17">
        <v>2013</v>
      </c>
      <c r="C32" s="6"/>
      <c r="D32" s="39">
        <v>0</v>
      </c>
      <c r="E32" s="18">
        <v>2.7000000000000001E-3</v>
      </c>
      <c r="F32" s="19">
        <f t="shared" si="6"/>
        <v>-617345.61325879651</v>
      </c>
      <c r="G32" s="19">
        <f t="shared" si="3"/>
        <v>-1666.8331557987506</v>
      </c>
      <c r="H32" s="53">
        <f t="shared" si="1"/>
        <v>-619012.44641459524</v>
      </c>
      <c r="I32" s="20">
        <f>'WP-2013 True Up TRR Sch 34 Rev'!$D$7/12</f>
        <v>-41129.574232300125</v>
      </c>
      <c r="J32" s="21">
        <f t="shared" si="4"/>
        <v>-373740.83126157487</v>
      </c>
      <c r="K32" s="21">
        <f t="shared" si="5"/>
        <v>-953.57531919264716</v>
      </c>
      <c r="L32" s="22">
        <f t="shared" si="2"/>
        <v>-374694.40658076754</v>
      </c>
    </row>
    <row r="33" spans="1:12" x14ac:dyDescent="0.25">
      <c r="A33" s="16" t="s">
        <v>18</v>
      </c>
      <c r="B33" s="17">
        <v>2013</v>
      </c>
      <c r="C33" s="6"/>
      <c r="D33" s="39">
        <v>0</v>
      </c>
      <c r="E33" s="18">
        <v>2.7000000000000001E-3</v>
      </c>
      <c r="F33" s="19">
        <f t="shared" si="6"/>
        <v>-619012.44641459524</v>
      </c>
      <c r="G33" s="19">
        <f t="shared" si="3"/>
        <v>-1671.3336053194073</v>
      </c>
      <c r="H33" s="53">
        <f t="shared" si="1"/>
        <v>-620683.78001991461</v>
      </c>
      <c r="I33" s="20">
        <f>'WP-2013 True Up TRR Sch 34 Rev'!$D$7/12</f>
        <v>-41129.574232300125</v>
      </c>
      <c r="J33" s="21">
        <f t="shared" si="4"/>
        <v>-415823.98081306764</v>
      </c>
      <c r="K33" s="21">
        <f t="shared" si="5"/>
        <v>-1067.1998229816777</v>
      </c>
      <c r="L33" s="22">
        <f t="shared" si="2"/>
        <v>-416891.18063604931</v>
      </c>
    </row>
    <row r="34" spans="1:12" x14ac:dyDescent="0.25">
      <c r="A34" s="16" t="s">
        <v>17</v>
      </c>
      <c r="B34" s="17">
        <v>2013</v>
      </c>
      <c r="C34" s="6"/>
      <c r="D34" s="39">
        <v>0</v>
      </c>
      <c r="E34" s="18">
        <v>2.7000000000000001E-3</v>
      </c>
      <c r="F34" s="19">
        <f t="shared" si="6"/>
        <v>-620683.78001991461</v>
      </c>
      <c r="G34" s="19">
        <f t="shared" si="3"/>
        <v>-1675.8462060537695</v>
      </c>
      <c r="H34" s="53">
        <f t="shared" si="1"/>
        <v>-622359.62622596836</v>
      </c>
      <c r="I34" s="20">
        <f>'WP-2013 True Up TRR Sch 34 Rev'!$D$7/12</f>
        <v>-41129.574232300125</v>
      </c>
      <c r="J34" s="21">
        <f t="shared" si="4"/>
        <v>-458020.75486834941</v>
      </c>
      <c r="K34" s="21">
        <f t="shared" si="5"/>
        <v>-1181.1311129309383</v>
      </c>
      <c r="L34" s="22">
        <f t="shared" si="2"/>
        <v>-459201.88598128036</v>
      </c>
    </row>
    <row r="35" spans="1:12" x14ac:dyDescent="0.25">
      <c r="A35" s="16" t="s">
        <v>9</v>
      </c>
      <c r="B35" s="17">
        <v>2013</v>
      </c>
      <c r="C35" s="6"/>
      <c r="D35" s="39">
        <v>0</v>
      </c>
      <c r="E35" s="18">
        <v>2.7000000000000001E-3</v>
      </c>
      <c r="F35" s="19">
        <f t="shared" si="6"/>
        <v>-622359.62622596836</v>
      </c>
      <c r="G35" s="19">
        <f t="shared" si="3"/>
        <v>-1680.3709908101146</v>
      </c>
      <c r="H35" s="53">
        <f t="shared" si="1"/>
        <v>-624039.99721677846</v>
      </c>
      <c r="I35" s="20">
        <f>'WP-2013 True Up TRR Sch 34 Rev'!$D$7/12</f>
        <v>-41129.574232300125</v>
      </c>
      <c r="J35" s="21">
        <f t="shared" si="4"/>
        <v>-500331.46021358046</v>
      </c>
      <c r="K35" s="21">
        <f t="shared" si="5"/>
        <v>-1295.3700173630621</v>
      </c>
      <c r="L35" s="22">
        <f t="shared" si="2"/>
        <v>-501626.83023094351</v>
      </c>
    </row>
    <row r="36" spans="1:12" ht="15.75" thickBot="1" x14ac:dyDescent="0.3">
      <c r="A36" s="23"/>
      <c r="B36" s="24"/>
      <c r="C36" s="24"/>
      <c r="D36" s="27">
        <f>SUM(D12:D35)</f>
        <v>-594449.47722816467</v>
      </c>
      <c r="E36" s="26"/>
      <c r="F36" s="25"/>
      <c r="G36" s="26" t="s">
        <v>42</v>
      </c>
      <c r="H36" s="28">
        <f>H35</f>
        <v>-624039.99721677846</v>
      </c>
      <c r="I36" s="27">
        <f>SUM(I24:I35)</f>
        <v>-493554.89078760141</v>
      </c>
      <c r="J36" s="25"/>
      <c r="K36" s="26" t="s">
        <v>42</v>
      </c>
      <c r="L36" s="28">
        <f>L35</f>
        <v>-501626.83023094351</v>
      </c>
    </row>
    <row r="37" spans="1:12" ht="33" customHeight="1" thickBot="1" x14ac:dyDescent="0.35">
      <c r="A37" s="54" t="s">
        <v>43</v>
      </c>
      <c r="B37" s="55"/>
      <c r="C37" s="55"/>
      <c r="D37" s="55"/>
      <c r="E37" s="55"/>
      <c r="F37" s="55"/>
      <c r="G37" s="55"/>
      <c r="H37" s="55"/>
      <c r="I37" s="52">
        <f>H36+L36</f>
        <v>-1125666.827447722</v>
      </c>
      <c r="J37" s="42"/>
      <c r="K37" s="42"/>
      <c r="L37" s="43"/>
    </row>
    <row r="39" spans="1:12" x14ac:dyDescent="0.25">
      <c r="E39" s="29"/>
    </row>
    <row r="41" spans="1:12" x14ac:dyDescent="0.25">
      <c r="A41" s="30"/>
    </row>
    <row r="42" spans="1:12" x14ac:dyDescent="0.25">
      <c r="E42" s="31"/>
    </row>
    <row r="47" spans="1:12" x14ac:dyDescent="0.25">
      <c r="A47" s="30"/>
    </row>
    <row r="51" spans="4:8" x14ac:dyDescent="0.25">
      <c r="D51" s="32"/>
      <c r="F51" s="33"/>
      <c r="G51" s="33"/>
      <c r="H51" s="33"/>
    </row>
    <row r="52" spans="4:8" x14ac:dyDescent="0.25">
      <c r="E52" s="34"/>
    </row>
    <row r="53" spans="4:8" x14ac:dyDescent="0.25">
      <c r="F53" s="35"/>
      <c r="G53" s="35"/>
      <c r="H53" s="35"/>
    </row>
    <row r="55" spans="4:8" x14ac:dyDescent="0.25">
      <c r="E55" s="34"/>
      <c r="F55" s="33"/>
      <c r="G55" s="33"/>
      <c r="H55" s="33"/>
    </row>
  </sheetData>
  <mergeCells count="3">
    <mergeCell ref="A37:H37"/>
    <mergeCell ref="A5:H5"/>
    <mergeCell ref="I5:L5"/>
  </mergeCells>
  <pageMargins left="0.7" right="0.7" top="0.75" bottom="0.75" header="0.3" footer="0.3"/>
  <pageSetup scale="86" orientation="landscape" verticalDpi="1200" r:id="rId1"/>
  <headerFooter>
    <oddHeader>&amp;RAttachment 1
One Time True Up TRR Adj
Page &amp;P of &amp;N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"/>
  <sheetViews>
    <sheetView zoomScaleNormal="100" workbookViewId="0">
      <selection activeCell="E6" sqref="E6:G6"/>
    </sheetView>
  </sheetViews>
  <sheetFormatPr defaultRowHeight="12.75" x14ac:dyDescent="0.2"/>
  <cols>
    <col min="4" max="4" width="11.85546875" customWidth="1"/>
    <col min="7" max="7" width="11.140625" customWidth="1"/>
  </cols>
  <sheetData>
    <row r="2" spans="1:7" x14ac:dyDescent="0.2">
      <c r="A2" s="66" t="s">
        <v>45</v>
      </c>
      <c r="B2" s="66"/>
      <c r="C2" s="66"/>
      <c r="D2" s="66"/>
      <c r="E2" s="66"/>
      <c r="F2" s="66"/>
      <c r="G2" s="66"/>
    </row>
    <row r="3" spans="1:7" ht="18.75" customHeight="1" x14ac:dyDescent="0.2">
      <c r="A3" s="66"/>
      <c r="B3" s="66"/>
      <c r="C3" s="66"/>
      <c r="D3" s="66"/>
      <c r="E3" s="66"/>
      <c r="F3" s="66"/>
      <c r="G3" s="66"/>
    </row>
    <row r="4" spans="1:7" ht="15" x14ac:dyDescent="0.25">
      <c r="A4" s="67" t="s">
        <v>6</v>
      </c>
      <c r="B4" s="67"/>
      <c r="C4" s="67"/>
      <c r="D4" s="44" t="s">
        <v>7</v>
      </c>
      <c r="E4" s="68" t="s">
        <v>8</v>
      </c>
      <c r="F4" s="68"/>
      <c r="G4" s="68"/>
    </row>
    <row r="5" spans="1:7" ht="32.25" customHeight="1" x14ac:dyDescent="0.25">
      <c r="A5" s="2" t="s">
        <v>31</v>
      </c>
      <c r="B5" s="2"/>
      <c r="C5" s="2"/>
      <c r="D5" s="3">
        <v>626424153.02268422</v>
      </c>
      <c r="E5" s="69" t="s">
        <v>34</v>
      </c>
      <c r="F5" s="69"/>
      <c r="G5" s="69"/>
    </row>
    <row r="6" spans="1:7" ht="43.5" customHeight="1" x14ac:dyDescent="0.25">
      <c r="A6" s="70" t="s">
        <v>35</v>
      </c>
      <c r="B6" s="71"/>
      <c r="C6" s="72"/>
      <c r="D6" s="3">
        <v>625829703.54545605</v>
      </c>
      <c r="E6" s="78" t="s">
        <v>47</v>
      </c>
      <c r="F6" s="69"/>
      <c r="G6" s="69"/>
    </row>
    <row r="7" spans="1:7" ht="15" x14ac:dyDescent="0.25">
      <c r="A7" s="62" t="s">
        <v>33</v>
      </c>
      <c r="B7" s="62"/>
      <c r="C7" s="62"/>
      <c r="D7" s="4">
        <f>D6-D5</f>
        <v>-594449.47722816467</v>
      </c>
      <c r="E7" s="63"/>
      <c r="F7" s="64"/>
      <c r="G7" s="65"/>
    </row>
  </sheetData>
  <mergeCells count="8">
    <mergeCell ref="A7:C7"/>
    <mergeCell ref="E7:G7"/>
    <mergeCell ref="A2:G3"/>
    <mergeCell ref="A4:C4"/>
    <mergeCell ref="E4:G4"/>
    <mergeCell ref="E5:G5"/>
    <mergeCell ref="A6:C6"/>
    <mergeCell ref="E6:G6"/>
  </mergeCells>
  <printOptions horizontalCentered="1"/>
  <pageMargins left="0.7" right="0.7" top="0.75" bottom="0.75" header="0.3" footer="0.3"/>
  <pageSetup orientation="portrait" r:id="rId1"/>
  <headerFooter>
    <oddHeader>&amp;RAttachment 1
One Time True Up TRR Adj
Page &amp;P of &amp;N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"/>
  <sheetViews>
    <sheetView zoomScaleNormal="100" workbookViewId="0">
      <selection activeCell="D29" sqref="D29"/>
    </sheetView>
  </sheetViews>
  <sheetFormatPr defaultRowHeight="12.75" x14ac:dyDescent="0.2"/>
  <cols>
    <col min="4" max="4" width="11.85546875" customWidth="1"/>
    <col min="5" max="5" width="10.42578125" customWidth="1"/>
    <col min="6" max="6" width="10.5703125" customWidth="1"/>
    <col min="7" max="7" width="11" customWidth="1"/>
  </cols>
  <sheetData>
    <row r="2" spans="1:7" x14ac:dyDescent="0.2">
      <c r="A2" s="66" t="s">
        <v>46</v>
      </c>
      <c r="B2" s="66"/>
      <c r="C2" s="66"/>
      <c r="D2" s="66"/>
      <c r="E2" s="66"/>
      <c r="F2" s="66"/>
      <c r="G2" s="66"/>
    </row>
    <row r="3" spans="1:7" ht="21" customHeight="1" x14ac:dyDescent="0.2">
      <c r="A3" s="66"/>
      <c r="B3" s="66"/>
      <c r="C3" s="66"/>
      <c r="D3" s="66"/>
      <c r="E3" s="66"/>
      <c r="F3" s="66"/>
      <c r="G3" s="66"/>
    </row>
    <row r="4" spans="1:7" ht="15" x14ac:dyDescent="0.25">
      <c r="A4" s="67" t="s">
        <v>6</v>
      </c>
      <c r="B4" s="67"/>
      <c r="C4" s="67"/>
      <c r="D4" s="51" t="s">
        <v>7</v>
      </c>
      <c r="E4" s="68" t="s">
        <v>8</v>
      </c>
      <c r="F4" s="68"/>
      <c r="G4" s="68"/>
    </row>
    <row r="5" spans="1:7" ht="36" customHeight="1" x14ac:dyDescent="0.25">
      <c r="A5" s="73" t="s">
        <v>40</v>
      </c>
      <c r="B5" s="74"/>
      <c r="C5" s="75"/>
      <c r="D5" s="3">
        <v>781976784.98093796</v>
      </c>
      <c r="E5" s="76" t="s">
        <v>41</v>
      </c>
      <c r="F5" s="69"/>
      <c r="G5" s="69"/>
    </row>
    <row r="6" spans="1:7" ht="32.25" customHeight="1" x14ac:dyDescent="0.25">
      <c r="A6" s="77" t="s">
        <v>39</v>
      </c>
      <c r="B6" s="71"/>
      <c r="C6" s="72"/>
      <c r="D6" s="3">
        <v>781483230.09015036</v>
      </c>
      <c r="E6" s="78" t="s">
        <v>48</v>
      </c>
      <c r="F6" s="69"/>
      <c r="G6" s="69"/>
    </row>
    <row r="7" spans="1:7" ht="15" x14ac:dyDescent="0.25">
      <c r="A7" s="62" t="s">
        <v>33</v>
      </c>
      <c r="B7" s="62"/>
      <c r="C7" s="62"/>
      <c r="D7" s="4">
        <f>D6-D5</f>
        <v>-493554.89078760147</v>
      </c>
      <c r="E7" s="63"/>
      <c r="F7" s="64"/>
      <c r="G7" s="65"/>
    </row>
  </sheetData>
  <mergeCells count="9">
    <mergeCell ref="A7:C7"/>
    <mergeCell ref="E7:G7"/>
    <mergeCell ref="A5:C5"/>
    <mergeCell ref="A2:G3"/>
    <mergeCell ref="A4:C4"/>
    <mergeCell ref="E4:G4"/>
    <mergeCell ref="E5:G5"/>
    <mergeCell ref="A6:C6"/>
    <mergeCell ref="E6:G6"/>
  </mergeCells>
  <printOptions horizontalCentered="1"/>
  <pageMargins left="0.7" right="0.7" top="0.75" bottom="0.75" header="0.3" footer="0.3"/>
  <pageSetup orientation="portrait" r:id="rId1"/>
  <headerFooter>
    <oddHeader>&amp;RAttachment 1
One Time True Up TRR Adj
Page &amp;P of &amp;N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WP-Total Adj with Int</vt:lpstr>
      <vt:lpstr>WP-2012 True Up TRR Sch 34 Rev</vt:lpstr>
      <vt:lpstr>WP-2013 True Up TRR Sch 34 Rev</vt:lpstr>
    </vt:vector>
  </TitlesOfParts>
  <Company>Edison International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 Hansen</dc:creator>
  <cp:lastModifiedBy>Kim, Jee Young</cp:lastModifiedBy>
  <cp:lastPrinted>2015-01-22T21:24:21Z</cp:lastPrinted>
  <dcterms:created xsi:type="dcterms:W3CDTF">2009-02-27T16:01:11Z</dcterms:created>
  <dcterms:modified xsi:type="dcterms:W3CDTF">2015-01-22T22:42:34Z</dcterms:modified>
</cp:coreProperties>
</file>