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924"/>
  <workbookPr/>
  <mc:AlternateContent xmlns:mc="http://schemas.openxmlformats.org/markup-compatibility/2006">
    <mc:Choice Requires="x15">
      <x15ac:absPath xmlns:x15ac="http://schemas.microsoft.com/office/spreadsheetml/2010/11/ac" url="Z:\2024 FERC Rate Case TO2024\12-Dec 1 Annual Informational Update\Workpapers\"/>
    </mc:Choice>
  </mc:AlternateContent>
  <xr:revisionPtr revIDLastSave="0" documentId="13_ncr:1_{436E4EF8-5567-4869-8F66-0024190F6593}" xr6:coauthVersionLast="47" xr6:coauthVersionMax="47" xr10:uidLastSave="{00000000-0000-0000-0000-000000000000}"/>
  <bookViews>
    <workbookView xWindow="53880" yWindow="-120" windowWidth="25440" windowHeight="15390" xr2:uid="{00000000-000D-0000-FFFF-FFFF00000000}"/>
  </bookViews>
  <sheets>
    <sheet name="Cost Adj Amt" sheetId="1" r:id="rId1"/>
  </sheets>
  <definedNames>
    <definedName name="_xlnm.Print_Area" localSheetId="0">'Cost Adj Amt'!$A$1:$M$72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26" i="1" l="1"/>
  <c r="B26" i="1"/>
  <c r="B27" i="1" s="1"/>
  <c r="B28" i="1" s="1"/>
  <c r="B25" i="1"/>
  <c r="G51" i="1"/>
  <c r="G48" i="1"/>
  <c r="G42" i="1"/>
  <c r="G47" i="1" l="1"/>
  <c r="G41" i="1"/>
  <c r="G38" i="1"/>
  <c r="G49" i="1" s="1"/>
  <c r="G50" i="1" l="1"/>
  <c r="G52" i="1" s="1"/>
  <c r="G44" i="1"/>
  <c r="G28" i="1"/>
  <c r="B23" i="1"/>
  <c r="B24" i="1" s="1"/>
  <c r="G55" i="1" l="1"/>
  <c r="B34" i="1"/>
  <c r="B35" i="1" s="1"/>
  <c r="B36" i="1" s="1"/>
  <c r="B37" i="1" s="1"/>
  <c r="B38" i="1" l="1"/>
  <c r="B39" i="1" s="1"/>
  <c r="B40" i="1" s="1"/>
  <c r="B41" i="1" s="1"/>
  <c r="B42" i="1" s="1"/>
  <c r="B43" i="1" s="1"/>
  <c r="B44" i="1" s="1"/>
  <c r="B45" i="1" s="1"/>
  <c r="B46" i="1" s="1"/>
  <c r="B47" i="1" s="1"/>
  <c r="B48" i="1" s="1"/>
  <c r="B49" i="1" s="1"/>
  <c r="B50" i="1" s="1"/>
  <c r="B51" i="1" s="1"/>
  <c r="B52" i="1" s="1"/>
  <c r="B53" i="1" s="1"/>
  <c r="B54" i="1" s="1"/>
  <c r="B55" i="1" s="1"/>
  <c r="B56" i="1" s="1"/>
  <c r="B57" i="1" s="1"/>
  <c r="B61" i="1" s="1"/>
  <c r="B62" i="1" s="1"/>
  <c r="G56" i="1"/>
  <c r="G57" i="1" l="1"/>
  <c r="G61" i="1"/>
  <c r="G62" i="1" s="1"/>
</calcChain>
</file>

<file path=xl/sharedStrings.xml><?xml version="1.0" encoding="utf-8"?>
<sst xmlns="http://schemas.openxmlformats.org/spreadsheetml/2006/main" count="100" uniqueCount="83">
  <si>
    <t>Amount</t>
  </si>
  <si>
    <t>Transmission Wages and Salaries Allocation Factor:</t>
  </si>
  <si>
    <t>SOUTHERN CALIFORNIA EDISON COMPANY</t>
  </si>
  <si>
    <t xml:space="preserve">Schedule 1 - Cost Adjustment </t>
  </si>
  <si>
    <t>1) Direct Impact through A&amp;G Expense:  See Note 1</t>
  </si>
  <si>
    <t>Direct A&amp;G Impact</t>
  </si>
  <si>
    <t>Line</t>
  </si>
  <si>
    <t xml:space="preserve">(e.g., individual O&amp;M expense, tax expense, or revenue credit) incurred anytime between the beginning of the Prior Year and the September 30 </t>
  </si>
  <si>
    <t xml:space="preserve">immediately preceding the Annual Update filing (i.e., a 21 month window) is a one-time item that will not recur in such Rate Year. </t>
  </si>
  <si>
    <t xml:space="preserve">Individual items shall not be aggregated for purpose of determining a discrete cost of service item. The discrete cost of service item must amount </t>
  </si>
  <si>
    <t xml:space="preserve">"Additionally, SCE shall include a Cost Adjustment in the Base TRR for the upcoming Rate Year in the event that a discrete cost of service item </t>
  </si>
  <si>
    <t>to at least 3% of the Base TRR in such Annual Update filing in order for a Cost Adjustment to be included as a component of the Base TRR."</t>
  </si>
  <si>
    <t>Cost Adjustment provision in the Formula Rate Protocols (Section 1, Introduction):</t>
  </si>
  <si>
    <t>A&amp;G Expense Accrual</t>
  </si>
  <si>
    <t>2) Unfunded Reserve Impact on the Base TRR:  See Note 2</t>
  </si>
  <si>
    <t>2)</t>
  </si>
  <si>
    <t>3)</t>
  </si>
  <si>
    <t>1)</t>
  </si>
  <si>
    <t>Unfunded Reserve</t>
  </si>
  <si>
    <t>Calculation</t>
  </si>
  <si>
    <t>Capital Carrying Charge</t>
  </si>
  <si>
    <t>Unfunded Reserve Impact</t>
  </si>
  <si>
    <t>3) Cash Working Capital Impact on the Base TRR:  See Note 3</t>
  </si>
  <si>
    <t>Cash Working Capital Impact</t>
  </si>
  <si>
    <t xml:space="preserve">4) </t>
  </si>
  <si>
    <t>The A&amp;G expense impact on the Base TRR is the amount of the reserve times the Transmission Wages and Salaries Allocation Factor.</t>
  </si>
  <si>
    <t>reserve times the T W&amp;S Allocation Factor times the capital carrying charge.</t>
  </si>
  <si>
    <t>The Unfunded Reserve impact on the Base TRR is through its impact on total Rate Base.  It is calculated as the product of the amount of the</t>
  </si>
  <si>
    <t xml:space="preserve">The Cash Working Capital impact on the Base TRR is through its impact on total Rate Base.  It is calculated as the </t>
  </si>
  <si>
    <t>ISO Transmission A&amp;G Expenses relating to Accrual</t>
  </si>
  <si>
    <t>Impact on Cash Working Capital component of Rate Base</t>
  </si>
  <si>
    <t>Schedule 2, Line 16</t>
  </si>
  <si>
    <t>Prior Year TRR</t>
  </si>
  <si>
    <t>Incremental Forecast Period TRR</t>
  </si>
  <si>
    <t>True Up Adjustment</t>
  </si>
  <si>
    <t>Three percent threshold calculation (pursuant to the protocols, each discrete cost of service item must "amount to at least 3% of the Base TRR".)</t>
  </si>
  <si>
    <t>Three Percent Threshold</t>
  </si>
  <si>
    <t>Protocols</t>
  </si>
  <si>
    <t>Calculation/Source</t>
  </si>
  <si>
    <t>Schedule 1, Line 82</t>
  </si>
  <si>
    <t>product of the Capital Carrying Charge and the Impact on Cash Working Capital component of Rate Base</t>
  </si>
  <si>
    <t>Schedule 1, Line 83</t>
  </si>
  <si>
    <t>Schedule 1, Line 84</t>
  </si>
  <si>
    <t>Protocol threshold percent for each discrete item</t>
  </si>
  <si>
    <t xml:space="preserve">and September 30 of the year in which the Annual Update is made, then the Cost Adjustment is "an amount with the same magnitude </t>
  </si>
  <si>
    <r>
      <rPr>
        <b/>
        <sz val="11"/>
        <rFont val="Calibri"/>
        <family val="2"/>
        <scheme val="minor"/>
      </rPr>
      <t xml:space="preserve">Note: </t>
    </r>
    <r>
      <rPr>
        <sz val="11"/>
        <rFont val="Calibri"/>
        <family val="2"/>
        <scheme val="minor"/>
      </rPr>
      <t xml:space="preserve">Pursuant to parts a and b of Section 1, if the "discrete cost of service item" occurred in the Prior Year, the Cost Adjustment is </t>
    </r>
  </si>
  <si>
    <r>
      <t xml:space="preserve">"an amount with the same magnitude but of the </t>
    </r>
    <r>
      <rPr>
        <u/>
        <sz val="11"/>
        <rFont val="Calibri"/>
        <family val="2"/>
        <scheme val="minor"/>
      </rPr>
      <t>opposite</t>
    </r>
    <r>
      <rPr>
        <sz val="11"/>
        <rFont val="Calibri"/>
        <family val="2"/>
        <scheme val="minor"/>
      </rPr>
      <t xml:space="preserve"> sign as the discrete cost of service item".  If the item occurred between January 1</t>
    </r>
  </si>
  <si>
    <r>
      <t xml:space="preserve">and the </t>
    </r>
    <r>
      <rPr>
        <u/>
        <sz val="11"/>
        <rFont val="Calibri"/>
        <family val="2"/>
        <scheme val="minor"/>
      </rPr>
      <t>same</t>
    </r>
    <r>
      <rPr>
        <sz val="11"/>
        <rFont val="Calibri"/>
        <family val="2"/>
        <scheme val="minor"/>
      </rPr>
      <t xml:space="preserve"> sign as the discrete cost of service item".</t>
    </r>
  </si>
  <si>
    <r>
      <t>No</t>
    </r>
    <r>
      <rPr>
        <b/>
        <u/>
        <sz val="11"/>
        <rFont val="Calibri"/>
        <family val="2"/>
        <scheme val="minor"/>
      </rPr>
      <t>tes</t>
    </r>
    <r>
      <rPr>
        <b/>
        <u/>
        <sz val="11"/>
        <color theme="1"/>
        <rFont val="Calibri"/>
        <family val="2"/>
        <scheme val="minor"/>
      </rPr>
      <t>:</t>
    </r>
  </si>
  <si>
    <t>Line 11</t>
  </si>
  <si>
    <t>The Cost Adjustment is the opposite sign as the cost impact on the Base TRR for expenses incurred in the Prior Year per Protocols.</t>
  </si>
  <si>
    <t>Schedule 27, Line 9</t>
  </si>
  <si>
    <t>Item #1 threshold met?</t>
  </si>
  <si>
    <t>Negative of Line 28 (see Note 4)</t>
  </si>
  <si>
    <t>A&amp;G Expense Accrual in 2022</t>
  </si>
  <si>
    <t>4) Calculation of the Cost Adjustment for Item #1: See Note 4</t>
  </si>
  <si>
    <t>Item #1 Cost Adjustment</t>
  </si>
  <si>
    <t xml:space="preserve">5) </t>
  </si>
  <si>
    <t>The Cost Adjustment is the same sign as the cost impact on the Base TRR for expenses incurred in the Current Year per Protocols.</t>
  </si>
  <si>
    <t>The $1.296 billion 2022 amount is composed of $416 million in the first quarter and $880 million in the third quarter.</t>
  </si>
  <si>
    <t>Total Impact on the Base TRR of the 2022 Wildfire Reserve Increase</t>
  </si>
  <si>
    <t>Item #1: "Thomas/Woolsey/Montecito" events occurring in 2022</t>
  </si>
  <si>
    <t>Total Cost Adjustment for TO2024:</t>
  </si>
  <si>
    <t xml:space="preserve">1) In 2022 SCE reserved an additional expense related to the "Thomas/Woolsey/Montecito" events of $1.296 billion.  </t>
  </si>
  <si>
    <t xml:space="preserve">Description of the "discrete cost of service items" incurred in 2022 and not expected to recur in the Rate Year: </t>
  </si>
  <si>
    <t>Components of the TO2024 Base TRR other than the Cost Adjustment</t>
  </si>
  <si>
    <t>Impact on the TO2024 Base TRR and calculation of the Cost Adjustment:</t>
  </si>
  <si>
    <t>TO2024 Base TRR not including any Cost Adjustment</t>
  </si>
  <si>
    <t>O&amp;M Services Formula Revenue</t>
  </si>
  <si>
    <t>Schedule 1, Line 84a</t>
  </si>
  <si>
    <t>Line 5 * Line 6</t>
  </si>
  <si>
    <t>Line 10 * Line 11</t>
  </si>
  <si>
    <t>Amount on Line 10</t>
  </si>
  <si>
    <t>Negative of Line 15 * Line 16 * Line 17</t>
  </si>
  <si>
    <t>Line 12</t>
  </si>
  <si>
    <t>Line 23 * 1/8</t>
  </si>
  <si>
    <t>Line 17</t>
  </si>
  <si>
    <t>Line 24 * Line 25</t>
  </si>
  <si>
    <t>Line 12 + Line 18 + Line 26</t>
  </si>
  <si>
    <t>ABS(Line 30) &gt; Line 6 ?</t>
  </si>
  <si>
    <t>Line 30</t>
  </si>
  <si>
    <t>Line 32</t>
  </si>
  <si>
    <t>Line 1 + Line 2 + Line 3 + Line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</si>
</sst>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164" formatCode="0.0000%"/>
    <numFmt numFmtId="165" formatCode="&quot;$&quot;#,##0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color indexed="8"/>
      <name val="Calibri"/>
      <family val="2"/>
    </font>
    <font>
      <b/>
      <sz val="12"/>
      <color indexed="8"/>
      <name val="Calibri"/>
      <family val="2"/>
    </font>
    <font>
      <b/>
      <u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u/>
      <sz val="11"/>
      <name val="Calibri"/>
      <family val="2"/>
      <scheme val="minor"/>
    </font>
    <font>
      <b/>
      <u/>
      <sz val="11"/>
      <name val="Calibri"/>
      <family val="2"/>
      <scheme val="minor"/>
    </font>
    <font>
      <u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0"/>
  </cellStyleXfs>
  <cellXfs count="35">
    <xf numFmtId="0" fontId="0" fillId="0" borderId="0" xfId="0"/>
    <xf numFmtId="0" fontId="2" fillId="0" borderId="0" xfId="0" applyFont="1"/>
    <xf numFmtId="0" fontId="6" fillId="0" borderId="0" xfId="0" applyFont="1" applyAlignment="1">
      <alignment horizontal="center"/>
    </xf>
    <xf numFmtId="165" fontId="6" fillId="0" borderId="0" xfId="1" applyNumberFormat="1" applyFont="1" applyFill="1" applyAlignment="1">
      <alignment horizontal="center"/>
    </xf>
    <xf numFmtId="0" fontId="6" fillId="0" borderId="0" xfId="0" applyFont="1"/>
    <xf numFmtId="0" fontId="2" fillId="0" borderId="0" xfId="0" applyFont="1" applyAlignment="1">
      <alignment horizontal="center"/>
    </xf>
    <xf numFmtId="0" fontId="0" fillId="0" borderId="0" xfId="0" applyAlignment="1">
      <alignment horizontal="left" indent="1"/>
    </xf>
    <xf numFmtId="165" fontId="0" fillId="0" borderId="0" xfId="0" applyNumberFormat="1"/>
    <xf numFmtId="0" fontId="3" fillId="0" borderId="0" xfId="0" applyFont="1"/>
    <xf numFmtId="9" fontId="0" fillId="0" borderId="0" xfId="0" applyNumberFormat="1"/>
    <xf numFmtId="165" fontId="2" fillId="0" borderId="0" xfId="0" applyNumberFormat="1" applyFont="1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0" fillId="0" borderId="0" xfId="0" applyAlignment="1">
      <alignment vertical="top"/>
    </xf>
    <xf numFmtId="165" fontId="1" fillId="0" borderId="0" xfId="1" applyNumberFormat="1" applyFont="1" applyFill="1" applyBorder="1"/>
    <xf numFmtId="165" fontId="2" fillId="0" borderId="0" xfId="1" applyNumberFormat="1" applyFont="1" applyFill="1" applyBorder="1"/>
    <xf numFmtId="0" fontId="7" fillId="0" borderId="0" xfId="0" applyFont="1"/>
    <xf numFmtId="0" fontId="8" fillId="0" borderId="0" xfId="0" applyFont="1"/>
    <xf numFmtId="0" fontId="8" fillId="0" borderId="0" xfId="0" applyFont="1" applyAlignment="1">
      <alignment horizontal="left"/>
    </xf>
    <xf numFmtId="0" fontId="10" fillId="0" borderId="0" xfId="0" applyFont="1"/>
    <xf numFmtId="0" fontId="7" fillId="0" borderId="0" xfId="0" applyFont="1" applyAlignment="1">
      <alignment horizontal="left" indent="1"/>
    </xf>
    <xf numFmtId="165" fontId="7" fillId="0" borderId="0" xfId="0" applyNumberFormat="1" applyFont="1"/>
    <xf numFmtId="165" fontId="2" fillId="0" borderId="0" xfId="0" applyNumberFormat="1" applyFont="1" applyAlignment="1">
      <alignment horizontal="center"/>
    </xf>
    <xf numFmtId="165" fontId="0" fillId="2" borderId="0" xfId="0" applyNumberFormat="1" applyFill="1"/>
    <xf numFmtId="164" fontId="0" fillId="2" borderId="0" xfId="2" applyNumberFormat="1" applyFont="1" applyFill="1"/>
    <xf numFmtId="164" fontId="1" fillId="2" borderId="0" xfId="1" applyNumberFormat="1" applyFont="1" applyFill="1" applyBorder="1"/>
    <xf numFmtId="0" fontId="2" fillId="0" borderId="0" xfId="0" applyFont="1" applyAlignment="1">
      <alignment horizontal="left" indent="1"/>
    </xf>
    <xf numFmtId="165" fontId="2" fillId="0" borderId="0" xfId="0" applyNumberFormat="1" applyFont="1" applyAlignment="1">
      <alignment horizontal="right"/>
    </xf>
    <xf numFmtId="0" fontId="2" fillId="0" borderId="0" xfId="0" applyFont="1" applyAlignment="1">
      <alignment horizontal="right" indent="1"/>
    </xf>
    <xf numFmtId="165" fontId="11" fillId="0" borderId="0" xfId="0" applyNumberFormat="1" applyFont="1" applyAlignment="1">
      <alignment horizontal="right"/>
    </xf>
    <xf numFmtId="164" fontId="1" fillId="0" borderId="0" xfId="1" applyNumberFormat="1" applyFont="1" applyFill="1" applyBorder="1"/>
    <xf numFmtId="164" fontId="0" fillId="0" borderId="0" xfId="2" applyNumberFormat="1" applyFont="1" applyFill="1"/>
    <xf numFmtId="165" fontId="3" fillId="2" borderId="0" xfId="0" applyNumberFormat="1" applyFont="1" applyFill="1"/>
    <xf numFmtId="0" fontId="4" fillId="0" borderId="0" xfId="3" applyFont="1" applyAlignment="1">
      <alignment horizontal="center"/>
    </xf>
    <xf numFmtId="0" fontId="5" fillId="0" borderId="0" xfId="3" applyFont="1" applyAlignment="1">
      <alignment horizontal="center"/>
    </xf>
  </cellXfs>
  <cellStyles count="4">
    <cellStyle name="Currency" xfId="1" builtinId="4"/>
    <cellStyle name="Normal" xfId="0" builtinId="0"/>
    <cellStyle name="Normal_2008 ISO Transmission Study test v1" xfId="3" xr:uid="{00000000-0005-0000-0000-000002000000}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72"/>
  <sheetViews>
    <sheetView tabSelected="1" zoomScale="90" zoomScaleNormal="90" workbookViewId="0">
      <selection sqref="A1:M1"/>
    </sheetView>
  </sheetViews>
  <sheetFormatPr defaultColWidth="8.85546875" defaultRowHeight="15" x14ac:dyDescent="0.25"/>
  <cols>
    <col min="1" max="1" width="2.5703125" customWidth="1"/>
    <col min="2" max="2" width="5.5703125" customWidth="1"/>
    <col min="3" max="4" width="2.5703125" customWidth="1"/>
    <col min="5" max="5" width="41.5703125" customWidth="1"/>
    <col min="6" max="6" width="18.42578125" customWidth="1"/>
    <col min="7" max="7" width="17.85546875" customWidth="1"/>
    <col min="8" max="8" width="2.5703125" customWidth="1"/>
  </cols>
  <sheetData>
    <row r="1" spans="1:13" ht="18.600000000000001" customHeight="1" x14ac:dyDescent="0.3">
      <c r="A1" s="33" t="s">
        <v>2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</row>
    <row r="2" spans="1:13" ht="15.6" customHeight="1" x14ac:dyDescent="0.25">
      <c r="A2" s="34" t="s">
        <v>3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</row>
    <row r="4" spans="1:13" x14ac:dyDescent="0.25">
      <c r="B4" s="1" t="s">
        <v>12</v>
      </c>
      <c r="C4" s="1"/>
    </row>
    <row r="5" spans="1:13" x14ac:dyDescent="0.25">
      <c r="D5" t="s">
        <v>10</v>
      </c>
    </row>
    <row r="6" spans="1:13" x14ac:dyDescent="0.25">
      <c r="D6" t="s">
        <v>7</v>
      </c>
    </row>
    <row r="7" spans="1:13" x14ac:dyDescent="0.25">
      <c r="D7" t="s">
        <v>8</v>
      </c>
    </row>
    <row r="8" spans="1:13" x14ac:dyDescent="0.25">
      <c r="D8" t="s">
        <v>9</v>
      </c>
    </row>
    <row r="9" spans="1:13" x14ac:dyDescent="0.25">
      <c r="D9" t="s">
        <v>11</v>
      </c>
    </row>
    <row r="11" spans="1:13" x14ac:dyDescent="0.25">
      <c r="E11" s="16" t="s">
        <v>45</v>
      </c>
      <c r="F11" s="16"/>
      <c r="G11" s="16"/>
      <c r="H11" s="16"/>
      <c r="I11" s="16"/>
      <c r="J11" s="16"/>
      <c r="K11" s="16"/>
      <c r="L11" s="16"/>
      <c r="M11" s="16"/>
    </row>
    <row r="12" spans="1:13" x14ac:dyDescent="0.25">
      <c r="E12" s="16" t="s">
        <v>46</v>
      </c>
      <c r="F12" s="16"/>
      <c r="G12" s="16"/>
      <c r="H12" s="16"/>
      <c r="I12" s="16"/>
      <c r="J12" s="16"/>
      <c r="K12" s="16"/>
      <c r="L12" s="16"/>
      <c r="M12" s="16"/>
    </row>
    <row r="13" spans="1:13" x14ac:dyDescent="0.25">
      <c r="E13" s="16" t="s">
        <v>44</v>
      </c>
      <c r="F13" s="16"/>
      <c r="G13" s="16"/>
      <c r="H13" s="16"/>
      <c r="I13" s="16"/>
      <c r="J13" s="16"/>
      <c r="K13" s="16"/>
      <c r="L13" s="16"/>
      <c r="M13" s="16"/>
    </row>
    <row r="14" spans="1:13" x14ac:dyDescent="0.25">
      <c r="E14" s="16" t="s">
        <v>47</v>
      </c>
      <c r="F14" s="16"/>
      <c r="G14" s="16"/>
      <c r="H14" s="16"/>
      <c r="I14" s="16"/>
      <c r="J14" s="16"/>
      <c r="K14" s="16"/>
      <c r="L14" s="16"/>
      <c r="M14" s="16"/>
    </row>
    <row r="16" spans="1:13" x14ac:dyDescent="0.25">
      <c r="B16" s="17" t="s">
        <v>64</v>
      </c>
      <c r="C16" s="17"/>
      <c r="D16" s="16"/>
      <c r="E16" s="16"/>
      <c r="F16" s="16"/>
      <c r="G16" s="16"/>
      <c r="H16" s="16"/>
      <c r="I16" s="16"/>
      <c r="J16" s="16"/>
      <c r="K16" s="16"/>
      <c r="L16" s="16"/>
    </row>
    <row r="17" spans="2:12" x14ac:dyDescent="0.25">
      <c r="B17" s="16"/>
      <c r="C17" s="16"/>
      <c r="D17" s="16" t="s">
        <v>63</v>
      </c>
      <c r="E17" s="16"/>
      <c r="F17" s="16"/>
      <c r="G17" s="16"/>
      <c r="H17" s="16"/>
      <c r="I17" s="16"/>
      <c r="J17" s="16"/>
      <c r="K17" s="16"/>
      <c r="L17" s="16"/>
    </row>
    <row r="18" spans="2:12" x14ac:dyDescent="0.25">
      <c r="B18" s="16"/>
      <c r="C18" s="16"/>
      <c r="D18" s="16"/>
      <c r="E18" s="16" t="s">
        <v>59</v>
      </c>
      <c r="F18" s="16"/>
      <c r="G18" s="16"/>
      <c r="H18" s="16"/>
      <c r="I18" s="16"/>
      <c r="J18" s="16"/>
      <c r="K18" s="16"/>
      <c r="L18" s="16"/>
    </row>
    <row r="20" spans="2:12" x14ac:dyDescent="0.25">
      <c r="B20" s="1" t="s">
        <v>35</v>
      </c>
    </row>
    <row r="21" spans="2:12" x14ac:dyDescent="0.25">
      <c r="B21" s="2" t="s">
        <v>6</v>
      </c>
      <c r="E21" t="s">
        <v>65</v>
      </c>
      <c r="G21" s="3" t="s">
        <v>0</v>
      </c>
      <c r="I21" s="4" t="s">
        <v>38</v>
      </c>
    </row>
    <row r="22" spans="2:12" x14ac:dyDescent="0.25">
      <c r="B22" s="5">
        <v>1</v>
      </c>
      <c r="E22" s="6" t="s">
        <v>32</v>
      </c>
      <c r="G22" s="23">
        <v>1276123159.3364916</v>
      </c>
      <c r="I22" t="s">
        <v>39</v>
      </c>
    </row>
    <row r="23" spans="2:12" x14ac:dyDescent="0.25">
      <c r="B23" s="5">
        <f>B22+1</f>
        <v>2</v>
      </c>
      <c r="E23" s="6" t="s">
        <v>33</v>
      </c>
      <c r="G23" s="23">
        <v>65627902.850031734</v>
      </c>
      <c r="I23" t="s">
        <v>41</v>
      </c>
    </row>
    <row r="24" spans="2:12" x14ac:dyDescent="0.25">
      <c r="B24" s="5">
        <f t="shared" ref="B24:B28" si="0">B23+1</f>
        <v>3</v>
      </c>
      <c r="E24" s="20" t="s">
        <v>34</v>
      </c>
      <c r="G24" s="32">
        <v>-133413458.79766294</v>
      </c>
      <c r="I24" t="s">
        <v>42</v>
      </c>
    </row>
    <row r="25" spans="2:12" x14ac:dyDescent="0.25">
      <c r="B25" s="5">
        <f t="shared" si="0"/>
        <v>4</v>
      </c>
      <c r="E25" s="20" t="s">
        <v>68</v>
      </c>
      <c r="G25" s="32">
        <v>-12394780.052277384</v>
      </c>
      <c r="I25" t="s">
        <v>69</v>
      </c>
    </row>
    <row r="26" spans="2:12" x14ac:dyDescent="0.25">
      <c r="B26" s="5">
        <f t="shared" si="0"/>
        <v>5</v>
      </c>
      <c r="E26" s="16" t="s">
        <v>67</v>
      </c>
      <c r="G26" s="7">
        <f>SUM(G22:G25)</f>
        <v>1195942823.3365831</v>
      </c>
      <c r="I26" t="s">
        <v>82</v>
      </c>
    </row>
    <row r="27" spans="2:12" x14ac:dyDescent="0.25">
      <c r="B27" s="5">
        <f t="shared" si="0"/>
        <v>6</v>
      </c>
      <c r="E27" s="16" t="s">
        <v>43</v>
      </c>
      <c r="G27" s="9">
        <v>0.03</v>
      </c>
      <c r="I27" t="s">
        <v>37</v>
      </c>
    </row>
    <row r="28" spans="2:12" x14ac:dyDescent="0.25">
      <c r="B28" s="5">
        <f t="shared" si="0"/>
        <v>7</v>
      </c>
      <c r="E28" s="16" t="s">
        <v>36</v>
      </c>
      <c r="G28" s="10">
        <f>G26*G27</f>
        <v>35878284.700097494</v>
      </c>
      <c r="I28" t="s">
        <v>70</v>
      </c>
    </row>
    <row r="29" spans="2:12" x14ac:dyDescent="0.25">
      <c r="E29" s="8"/>
    </row>
    <row r="30" spans="2:12" x14ac:dyDescent="0.25">
      <c r="B30" s="1" t="s">
        <v>66</v>
      </c>
      <c r="C30" s="1"/>
    </row>
    <row r="31" spans="2:12" x14ac:dyDescent="0.25">
      <c r="B31" s="1"/>
      <c r="C31" s="1"/>
    </row>
    <row r="32" spans="2:12" x14ac:dyDescent="0.25">
      <c r="B32" s="18" t="s">
        <v>61</v>
      </c>
      <c r="C32" s="16"/>
      <c r="D32" s="19"/>
      <c r="E32" s="19"/>
      <c r="F32" s="4"/>
      <c r="G32" s="2"/>
      <c r="I32" s="4"/>
    </row>
    <row r="33" spans="2:9" x14ac:dyDescent="0.25">
      <c r="B33" s="2" t="s">
        <v>6</v>
      </c>
      <c r="C33" s="2"/>
      <c r="D33" s="11"/>
      <c r="G33" s="31"/>
      <c r="I33" s="12"/>
    </row>
    <row r="34" spans="2:9" x14ac:dyDescent="0.25">
      <c r="B34" s="5">
        <f>B28+1</f>
        <v>8</v>
      </c>
      <c r="C34" s="5"/>
      <c r="D34" s="1" t="s">
        <v>4</v>
      </c>
    </row>
    <row r="35" spans="2:9" x14ac:dyDescent="0.25">
      <c r="B35" s="5">
        <f>B34+1</f>
        <v>9</v>
      </c>
      <c r="C35" s="5"/>
      <c r="G35" s="3" t="s">
        <v>0</v>
      </c>
      <c r="I35" s="4" t="s">
        <v>19</v>
      </c>
    </row>
    <row r="36" spans="2:9" x14ac:dyDescent="0.25">
      <c r="B36" s="5">
        <f t="shared" ref="B36:B56" si="1">B35+1</f>
        <v>10</v>
      </c>
      <c r="E36" t="s">
        <v>54</v>
      </c>
      <c r="G36" s="21">
        <v>1296000000</v>
      </c>
    </row>
    <row r="37" spans="2:9" x14ac:dyDescent="0.25">
      <c r="B37" s="5">
        <f t="shared" si="1"/>
        <v>11</v>
      </c>
      <c r="E37" s="13" t="s">
        <v>1</v>
      </c>
      <c r="G37" s="24">
        <v>5.9842511582503061E-2</v>
      </c>
      <c r="I37" t="s">
        <v>51</v>
      </c>
    </row>
    <row r="38" spans="2:9" x14ac:dyDescent="0.25">
      <c r="B38" s="5">
        <f t="shared" si="1"/>
        <v>12</v>
      </c>
      <c r="E38" t="s">
        <v>5</v>
      </c>
      <c r="G38" s="7">
        <f>(G36*G37)</f>
        <v>77555895.010923967</v>
      </c>
      <c r="I38" t="s">
        <v>71</v>
      </c>
    </row>
    <row r="39" spans="2:9" x14ac:dyDescent="0.25">
      <c r="B39" s="5">
        <f t="shared" si="1"/>
        <v>13</v>
      </c>
    </row>
    <row r="40" spans="2:9" x14ac:dyDescent="0.25">
      <c r="B40" s="5">
        <f t="shared" si="1"/>
        <v>14</v>
      </c>
      <c r="D40" s="1" t="s">
        <v>14</v>
      </c>
      <c r="G40" s="3" t="s">
        <v>0</v>
      </c>
      <c r="I40" s="4" t="s">
        <v>19</v>
      </c>
    </row>
    <row r="41" spans="2:9" x14ac:dyDescent="0.25">
      <c r="B41" s="5">
        <f t="shared" si="1"/>
        <v>15</v>
      </c>
      <c r="E41" t="s">
        <v>18</v>
      </c>
      <c r="G41" s="7">
        <f>G36</f>
        <v>1296000000</v>
      </c>
      <c r="I41" t="s">
        <v>72</v>
      </c>
    </row>
    <row r="42" spans="2:9" x14ac:dyDescent="0.25">
      <c r="B42" s="5">
        <f t="shared" si="1"/>
        <v>16</v>
      </c>
      <c r="E42" s="13" t="s">
        <v>1</v>
      </c>
      <c r="G42" s="31">
        <f>G37</f>
        <v>5.9842511582503061E-2</v>
      </c>
      <c r="I42" t="s">
        <v>49</v>
      </c>
    </row>
    <row r="43" spans="2:9" x14ac:dyDescent="0.25">
      <c r="B43" s="5">
        <f t="shared" si="1"/>
        <v>17</v>
      </c>
      <c r="E43" t="s">
        <v>20</v>
      </c>
      <c r="G43" s="25">
        <v>9.0088490667917964E-2</v>
      </c>
      <c r="I43" t="s">
        <v>31</v>
      </c>
    </row>
    <row r="44" spans="2:9" x14ac:dyDescent="0.25">
      <c r="B44" s="5">
        <f t="shared" si="1"/>
        <v>18</v>
      </c>
      <c r="E44" t="s">
        <v>21</v>
      </c>
      <c r="G44" s="14">
        <f>-G41*G42*G43</f>
        <v>-6986893.5239336491</v>
      </c>
      <c r="I44" t="s">
        <v>73</v>
      </c>
    </row>
    <row r="45" spans="2:9" x14ac:dyDescent="0.25">
      <c r="B45" s="5">
        <f t="shared" si="1"/>
        <v>19</v>
      </c>
      <c r="G45" s="15"/>
    </row>
    <row r="46" spans="2:9" x14ac:dyDescent="0.25">
      <c r="B46" s="5">
        <f t="shared" si="1"/>
        <v>20</v>
      </c>
      <c r="D46" s="1" t="s">
        <v>22</v>
      </c>
      <c r="G46" s="3" t="s">
        <v>0</v>
      </c>
      <c r="I46" s="4" t="s">
        <v>19</v>
      </c>
    </row>
    <row r="47" spans="2:9" x14ac:dyDescent="0.25">
      <c r="B47" s="5">
        <f t="shared" si="1"/>
        <v>21</v>
      </c>
      <c r="E47" t="s">
        <v>13</v>
      </c>
      <c r="G47" s="14">
        <f>G36</f>
        <v>1296000000</v>
      </c>
      <c r="I47" t="s">
        <v>72</v>
      </c>
    </row>
    <row r="48" spans="2:9" x14ac:dyDescent="0.25">
      <c r="B48" s="5">
        <f t="shared" si="1"/>
        <v>22</v>
      </c>
      <c r="E48" s="13" t="s">
        <v>1</v>
      </c>
      <c r="G48" s="31">
        <f>G37</f>
        <v>5.9842511582503061E-2</v>
      </c>
      <c r="I48" t="s">
        <v>49</v>
      </c>
    </row>
    <row r="49" spans="2:9" x14ac:dyDescent="0.25">
      <c r="B49" s="5">
        <f t="shared" si="1"/>
        <v>23</v>
      </c>
      <c r="E49" t="s">
        <v>29</v>
      </c>
      <c r="G49" s="7">
        <f>G38</f>
        <v>77555895.010923967</v>
      </c>
      <c r="I49" t="s">
        <v>74</v>
      </c>
    </row>
    <row r="50" spans="2:9" x14ac:dyDescent="0.25">
      <c r="B50" s="5">
        <f t="shared" si="1"/>
        <v>24</v>
      </c>
      <c r="E50" t="s">
        <v>30</v>
      </c>
      <c r="G50" s="14">
        <f>G49/8</f>
        <v>9694486.8763654958</v>
      </c>
      <c r="I50" t="s">
        <v>75</v>
      </c>
    </row>
    <row r="51" spans="2:9" x14ac:dyDescent="0.25">
      <c r="B51" s="5">
        <f t="shared" si="1"/>
        <v>25</v>
      </c>
      <c r="E51" t="s">
        <v>20</v>
      </c>
      <c r="G51" s="30">
        <f>G43</f>
        <v>9.0088490667917964E-2</v>
      </c>
      <c r="I51" t="s">
        <v>76</v>
      </c>
    </row>
    <row r="52" spans="2:9" x14ac:dyDescent="0.25">
      <c r="B52" s="5">
        <f t="shared" si="1"/>
        <v>26</v>
      </c>
      <c r="E52" t="s">
        <v>23</v>
      </c>
      <c r="G52" s="14">
        <f>G50*G51</f>
        <v>873361.69049170613</v>
      </c>
      <c r="I52" t="s">
        <v>77</v>
      </c>
    </row>
    <row r="53" spans="2:9" x14ac:dyDescent="0.25">
      <c r="B53" s="5">
        <f t="shared" si="1"/>
        <v>27</v>
      </c>
    </row>
    <row r="54" spans="2:9" x14ac:dyDescent="0.25">
      <c r="B54" s="5">
        <f t="shared" si="1"/>
        <v>28</v>
      </c>
      <c r="D54" s="1" t="s">
        <v>55</v>
      </c>
      <c r="G54" s="3" t="s">
        <v>0</v>
      </c>
      <c r="I54" s="4" t="s">
        <v>19</v>
      </c>
    </row>
    <row r="55" spans="2:9" x14ac:dyDescent="0.25">
      <c r="B55" s="5">
        <f t="shared" si="1"/>
        <v>29</v>
      </c>
      <c r="E55" t="s">
        <v>60</v>
      </c>
      <c r="G55" s="14">
        <f>G38+G44+G52</f>
        <v>71442363.177482024</v>
      </c>
      <c r="I55" t="s">
        <v>78</v>
      </c>
    </row>
    <row r="56" spans="2:9" x14ac:dyDescent="0.25">
      <c r="B56" s="5">
        <f t="shared" si="1"/>
        <v>30</v>
      </c>
      <c r="E56" t="s">
        <v>56</v>
      </c>
      <c r="G56" s="15">
        <f>-G55</f>
        <v>-71442363.177482024</v>
      </c>
      <c r="I56" t="s">
        <v>53</v>
      </c>
    </row>
    <row r="57" spans="2:9" x14ac:dyDescent="0.25">
      <c r="B57" s="5">
        <f>B56+1</f>
        <v>31</v>
      </c>
      <c r="E57" t="s">
        <v>52</v>
      </c>
      <c r="G57" s="22" t="str">
        <f>IF(ABS(G56)&gt;G28,"YES","NO")</f>
        <v>YES</v>
      </c>
      <c r="I57" t="s">
        <v>79</v>
      </c>
    </row>
    <row r="58" spans="2:9" x14ac:dyDescent="0.25">
      <c r="B58" s="5"/>
      <c r="G58" s="22"/>
    </row>
    <row r="59" spans="2:9" x14ac:dyDescent="0.25">
      <c r="B59" s="5"/>
      <c r="G59" s="22"/>
    </row>
    <row r="60" spans="2:9" x14ac:dyDescent="0.25">
      <c r="B60" s="26" t="s">
        <v>62</v>
      </c>
      <c r="G60" s="3" t="s">
        <v>0</v>
      </c>
      <c r="I60" s="4" t="s">
        <v>19</v>
      </c>
    </row>
    <row r="61" spans="2:9" x14ac:dyDescent="0.25">
      <c r="B61" s="5">
        <f>B57+1</f>
        <v>32</v>
      </c>
      <c r="E61" t="s">
        <v>56</v>
      </c>
      <c r="G61" s="29">
        <f>G56</f>
        <v>-71442363.177482024</v>
      </c>
      <c r="I61" t="s">
        <v>80</v>
      </c>
    </row>
    <row r="62" spans="2:9" x14ac:dyDescent="0.25">
      <c r="B62" s="5">
        <f>B61+1</f>
        <v>33</v>
      </c>
      <c r="F62" s="28" t="s">
        <v>62</v>
      </c>
      <c r="G62" s="27">
        <f>SUM(G61:G61)</f>
        <v>-71442363.177482024</v>
      </c>
      <c r="I62" t="s">
        <v>81</v>
      </c>
    </row>
    <row r="63" spans="2:9" x14ac:dyDescent="0.25">
      <c r="B63" s="5"/>
      <c r="G63" s="22"/>
    </row>
    <row r="65" spans="2:10" x14ac:dyDescent="0.25">
      <c r="B65" s="4" t="s">
        <v>48</v>
      </c>
    </row>
    <row r="66" spans="2:10" x14ac:dyDescent="0.25">
      <c r="C66" t="s">
        <v>17</v>
      </c>
      <c r="D66" t="s">
        <v>25</v>
      </c>
    </row>
    <row r="67" spans="2:10" x14ac:dyDescent="0.25">
      <c r="C67" t="s">
        <v>15</v>
      </c>
      <c r="D67" t="s">
        <v>27</v>
      </c>
    </row>
    <row r="68" spans="2:10" x14ac:dyDescent="0.25">
      <c r="D68" t="s">
        <v>26</v>
      </c>
    </row>
    <row r="69" spans="2:10" x14ac:dyDescent="0.25">
      <c r="C69" s="16" t="s">
        <v>16</v>
      </c>
      <c r="D69" s="16" t="s">
        <v>28</v>
      </c>
      <c r="E69" s="16"/>
      <c r="F69" s="16"/>
      <c r="G69" s="16"/>
      <c r="H69" s="16"/>
      <c r="I69" s="16"/>
      <c r="J69" s="16"/>
    </row>
    <row r="70" spans="2:10" x14ac:dyDescent="0.25">
      <c r="C70" s="16"/>
      <c r="D70" s="16" t="s">
        <v>40</v>
      </c>
      <c r="E70" s="16"/>
      <c r="F70" s="16"/>
      <c r="G70" s="16"/>
      <c r="H70" s="16"/>
      <c r="I70" s="16"/>
      <c r="J70" s="16"/>
    </row>
    <row r="71" spans="2:10" x14ac:dyDescent="0.25">
      <c r="C71" s="16" t="s">
        <v>24</v>
      </c>
      <c r="D71" s="16" t="s">
        <v>50</v>
      </c>
      <c r="E71" s="16"/>
      <c r="F71" s="16"/>
      <c r="G71" s="16"/>
      <c r="H71" s="16"/>
      <c r="I71" s="16"/>
      <c r="J71" s="16"/>
    </row>
    <row r="72" spans="2:10" x14ac:dyDescent="0.25">
      <c r="C72" s="16" t="s">
        <v>57</v>
      </c>
      <c r="D72" s="16" t="s">
        <v>58</v>
      </c>
      <c r="E72" s="16"/>
      <c r="F72" s="16"/>
      <c r="G72" s="16"/>
      <c r="H72" s="16"/>
      <c r="I72" s="16"/>
      <c r="J72" s="16"/>
    </row>
  </sheetData>
  <mergeCells count="2">
    <mergeCell ref="A1:M1"/>
    <mergeCell ref="A2:M2"/>
  </mergeCells>
  <pageMargins left="0.7" right="0.7" top="0.75" bottom="0.75" header="0.3" footer="0.3"/>
  <pageSetup scale="65" orientation="portrait" r:id="rId1"/>
  <headerFooter>
    <oddHeader xml:space="preserve">&amp;R&amp;8TO2024  Annual Update
Attachment 4
WP- Schedule 1 - Cost Adjustment
Page &amp;P of &amp;N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Cost Adj Amt</vt:lpstr>
      <vt:lpstr>'Cost Adj Amt'!Print_Area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Mindess, Robert G</dc:creator>
  <cp:lastModifiedBy>Jee Kim</cp:lastModifiedBy>
  <cp:lastPrinted>2023-06-09T18:50:01Z</cp:lastPrinted>
  <dcterms:created xsi:type="dcterms:W3CDTF">2019-05-15T22:05:01Z</dcterms:created>
  <dcterms:modified xsi:type="dcterms:W3CDTF">2023-11-14T23:13:10Z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bc3dd1c7-2c40-4a31-84b2-bec599b321a0_Enabled">
    <vt:lpwstr>true</vt:lpwstr>
  </property>
  <property fmtid="{D5CDD505-2E9C-101B-9397-08002B2CF9AE}" pid="3" name="MSIP_Label_bc3dd1c7-2c40-4a31-84b2-bec599b321a0_SetDate">
    <vt:lpwstr>2023-11-07T18:10:21Z</vt:lpwstr>
  </property>
  <property fmtid="{D5CDD505-2E9C-101B-9397-08002B2CF9AE}" pid="4" name="MSIP_Label_bc3dd1c7-2c40-4a31-84b2-bec599b321a0_Method">
    <vt:lpwstr>Standard</vt:lpwstr>
  </property>
  <property fmtid="{D5CDD505-2E9C-101B-9397-08002B2CF9AE}" pid="5" name="MSIP_Label_bc3dd1c7-2c40-4a31-84b2-bec599b321a0_Name">
    <vt:lpwstr>bc3dd1c7-2c40-4a31-84b2-bec599b321a0</vt:lpwstr>
  </property>
  <property fmtid="{D5CDD505-2E9C-101B-9397-08002B2CF9AE}" pid="6" name="MSIP_Label_bc3dd1c7-2c40-4a31-84b2-bec599b321a0_SiteId">
    <vt:lpwstr>5b2a8fee-4c95-4bdc-8aae-196f8aacb1b6</vt:lpwstr>
  </property>
  <property fmtid="{D5CDD505-2E9C-101B-9397-08002B2CF9AE}" pid="7" name="MSIP_Label_bc3dd1c7-2c40-4a31-84b2-bec599b321a0_ActionId">
    <vt:lpwstr>330c5b26-0d5c-41c3-bd2c-946185348e2b</vt:lpwstr>
  </property>
  <property fmtid="{D5CDD505-2E9C-101B-9397-08002B2CF9AE}" pid="8" name="MSIP_Label_bc3dd1c7-2c40-4a31-84b2-bec599b321a0_ContentBits">
    <vt:lpwstr>0</vt:lpwstr>
  </property>
</Properties>
</file>