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hidePivotFieldList="1"/>
  <mc:AlternateContent xmlns:mc="http://schemas.openxmlformats.org/markup-compatibility/2006">
    <mc:Choice Requires="x15">
      <x15ac:absPath xmlns:x15ac="http://schemas.microsoft.com/office/spreadsheetml/2010/11/ac" url="https://edisonintl.sharepoint.com/teams/rcms365/InProgress Data Request Library/DR - 60377 Follow up/"/>
    </mc:Choice>
  </mc:AlternateContent>
  <xr:revisionPtr revIDLastSave="31" documentId="8_{CFE096DC-FE60-4B90-B768-C70521B4CB44}" xr6:coauthVersionLast="47" xr6:coauthVersionMax="47" xr10:uidLastSave="{2FEAA1C4-D6E1-4DA7-AB0A-41C4CF712FAC}"/>
  <bookViews>
    <workbookView xWindow="795" yWindow="1245" windowWidth="18780" windowHeight="14085" firstSheet="4" activeTab="4" xr2:uid="{45831E05-6107-4182-89FE-DFA871569104}"/>
  </bookViews>
  <sheets>
    <sheet name="SCE" sheetId="1" r:id="rId1"/>
    <sheet name="Pivot" sheetId="8" r:id="rId2"/>
    <sheet name="GRC Authorized Rev Req" sheetId="2" r:id="rId3"/>
    <sheet name="GRC Recorded Costs" sheetId="3" r:id="rId4"/>
    <sheet name="Non-GRC Auth Rev Req" sheetId="7" r:id="rId5"/>
    <sheet name="Non-GRC Recorded Cost" sheetId="4" r:id="rId6"/>
    <sheet name="Pending GRC Rev Req" sheetId="5" r:id="rId7"/>
    <sheet name="Pending Non-GRC Rev Req" sheetId="6" r:id="rId8"/>
  </sheets>
  <calcPr calcId="191029"/>
  <pivotCaches>
    <pivotCache cacheId="0" r:id="rId9"/>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5" i="7" l="1"/>
  <c r="A86" i="7" s="1"/>
  <c r="A87" i="7" s="1"/>
  <c r="A81" i="7"/>
  <c r="A82" i="7" s="1"/>
  <c r="A83" i="7" s="1"/>
  <c r="A77" i="7"/>
  <c r="A78" i="7" s="1"/>
  <c r="A79" i="7" s="1"/>
  <c r="A73" i="7"/>
  <c r="A74" i="7" s="1"/>
  <c r="A75" i="7" s="1"/>
  <c r="A69" i="7"/>
  <c r="A70" i="7" s="1"/>
  <c r="A71" i="7" s="1"/>
  <c r="A65" i="7"/>
  <c r="A66" i="7" s="1"/>
  <c r="A67" i="7" s="1"/>
  <c r="A61" i="7"/>
  <c r="A62" i="7" s="1"/>
  <c r="A63" i="7" s="1"/>
  <c r="A57" i="7"/>
  <c r="A58" i="7" s="1"/>
  <c r="A59" i="7" s="1"/>
  <c r="A53" i="7"/>
  <c r="A54" i="7" s="1"/>
  <c r="A55" i="7" s="1"/>
  <c r="A49" i="7"/>
  <c r="A50" i="7" s="1"/>
  <c r="A51" i="7" s="1"/>
  <c r="A47" i="7"/>
  <c r="A45" i="7"/>
  <c r="A43" i="7"/>
  <c r="A41" i="7"/>
  <c r="A38" i="7"/>
  <c r="A36" i="7"/>
  <c r="A34" i="7"/>
  <c r="A32" i="7"/>
  <c r="A29" i="7"/>
  <c r="A30" i="7" s="1"/>
  <c r="A27" i="7"/>
  <c r="A24" i="7"/>
  <c r="A25" i="7" s="1"/>
  <c r="S18" i="1"/>
  <c r="U18" i="1" s="1"/>
  <c r="A22" i="7"/>
  <c r="A21" i="7"/>
  <c r="S16" i="1"/>
  <c r="U16" i="1" s="1"/>
  <c r="A17" i="7"/>
  <c r="A18" i="7" s="1"/>
  <c r="A19" i="7" s="1"/>
  <c r="U12" i="1"/>
  <c r="T12" i="1"/>
  <c r="A15" i="7"/>
  <c r="A11" i="7"/>
  <c r="A12" i="7" s="1"/>
  <c r="A13" i="7" s="1"/>
  <c r="A7" i="7"/>
  <c r="A8" i="7" s="1"/>
  <c r="A9" i="7" s="1"/>
  <c r="A5" i="7"/>
  <c r="R12" i="1" l="1"/>
  <c r="S31" i="1"/>
  <c r="U31" i="1" s="1"/>
  <c r="S12" i="1"/>
  <c r="S33" i="1"/>
  <c r="U33" i="1" s="1"/>
  <c r="S38" i="1"/>
  <c r="U38" i="1" s="1"/>
  <c r="S46" i="1"/>
  <c r="U46" i="1" s="1"/>
  <c r="S27" i="1"/>
  <c r="U27" i="1" s="1"/>
  <c r="S52" i="1"/>
  <c r="U52" i="1" s="1"/>
  <c r="S29" i="1"/>
  <c r="U29" i="1" s="1"/>
  <c r="S55" i="1"/>
  <c r="U55" i="1" s="1"/>
  <c r="AG56" i="1"/>
  <c r="AA57" i="1"/>
  <c r="Q54" i="1"/>
  <c r="AA37" i="1"/>
  <c r="L36" i="1"/>
  <c r="N33" i="1"/>
  <c r="L33" i="1"/>
  <c r="AM26" i="1"/>
  <c r="AM24" i="1"/>
  <c r="AJ24" i="1"/>
  <c r="AM23" i="1"/>
  <c r="V30" i="1"/>
  <c r="V28" i="1"/>
  <c r="AA25" i="1"/>
  <c r="Z25" i="1"/>
  <c r="V24" i="1"/>
  <c r="V23" i="1"/>
  <c r="L24" i="1"/>
  <c r="AL24" i="1" s="1"/>
  <c r="Q21" i="1"/>
  <c r="AM20" i="1"/>
  <c r="AL20" i="1"/>
  <c r="AK20" i="1"/>
  <c r="AJ20" i="1"/>
  <c r="Z19" i="1"/>
  <c r="X19" i="1"/>
  <c r="V19" i="1"/>
  <c r="V15" i="1"/>
  <c r="L15" i="1"/>
  <c r="AJ7" i="1" l="1"/>
  <c r="K38" i="1" l="1"/>
  <c r="P15" i="1"/>
  <c r="P4" i="1"/>
  <c r="P7" i="1" l="1"/>
  <c r="L7" i="1"/>
  <c r="J5" i="1"/>
  <c r="H5" i="1"/>
  <c r="A85" i="6"/>
  <c r="A86" i="6" s="1"/>
  <c r="A87" i="6" s="1"/>
  <c r="A81" i="6"/>
  <c r="A82" i="6" s="1"/>
  <c r="A83" i="6" s="1"/>
  <c r="A77" i="6"/>
  <c r="A78" i="6" s="1"/>
  <c r="A79" i="6" s="1"/>
  <c r="A73" i="6"/>
  <c r="A74" i="6" s="1"/>
  <c r="A75" i="6" s="1"/>
  <c r="A70" i="6"/>
  <c r="A71" i="6" s="1"/>
  <c r="A69" i="6"/>
  <c r="A65" i="6"/>
  <c r="A66" i="6" s="1"/>
  <c r="A67" i="6" s="1"/>
  <c r="A61" i="6"/>
  <c r="A62" i="6" s="1"/>
  <c r="A63" i="6" s="1"/>
  <c r="A57" i="6"/>
  <c r="A58" i="6" s="1"/>
  <c r="A59" i="6" s="1"/>
  <c r="A53" i="6"/>
  <c r="A54" i="6" s="1"/>
  <c r="A55" i="6" s="1"/>
  <c r="A49" i="6"/>
  <c r="A50" i="6" s="1"/>
  <c r="A51" i="6" s="1"/>
  <c r="A47" i="6"/>
  <c r="A45" i="6"/>
  <c r="A43" i="6"/>
  <c r="A41" i="6"/>
  <c r="A38" i="6"/>
  <c r="A36" i="6"/>
  <c r="A34" i="6"/>
  <c r="A32" i="6"/>
  <c r="A29" i="6"/>
  <c r="A30" i="6" s="1"/>
  <c r="A27" i="6"/>
  <c r="A24" i="6"/>
  <c r="A25" i="6" s="1"/>
  <c r="A21" i="6"/>
  <c r="A22" i="6" s="1"/>
  <c r="A17" i="6"/>
  <c r="A18" i="6" s="1"/>
  <c r="A19" i="6" s="1"/>
  <c r="A15" i="6"/>
  <c r="A11" i="6"/>
  <c r="A12" i="6" s="1"/>
  <c r="A13" i="6" s="1"/>
  <c r="A7" i="6"/>
  <c r="A8" i="6" s="1"/>
  <c r="A9" i="6" s="1"/>
  <c r="A5" i="6"/>
  <c r="A85" i="5"/>
  <c r="A86" i="5" s="1"/>
  <c r="A87" i="5" s="1"/>
  <c r="A81" i="5"/>
  <c r="A82" i="5" s="1"/>
  <c r="A83" i="5" s="1"/>
  <c r="A77" i="5"/>
  <c r="A78" i="5" s="1"/>
  <c r="A79" i="5" s="1"/>
  <c r="A73" i="5"/>
  <c r="A74" i="5" s="1"/>
  <c r="A75" i="5" s="1"/>
  <c r="A69" i="5"/>
  <c r="A70" i="5" s="1"/>
  <c r="A71" i="5" s="1"/>
  <c r="A65" i="5"/>
  <c r="A66" i="5" s="1"/>
  <c r="A67" i="5" s="1"/>
  <c r="A61" i="5"/>
  <c r="A62" i="5" s="1"/>
  <c r="A63" i="5" s="1"/>
  <c r="A57" i="5"/>
  <c r="A58" i="5" s="1"/>
  <c r="A59" i="5" s="1"/>
  <c r="A53" i="5"/>
  <c r="A54" i="5" s="1"/>
  <c r="A55" i="5" s="1"/>
  <c r="A49" i="5"/>
  <c r="A50" i="5" s="1"/>
  <c r="A51" i="5" s="1"/>
  <c r="A47" i="5"/>
  <c r="A45" i="5"/>
  <c r="A43" i="5"/>
  <c r="A41" i="5"/>
  <c r="A38" i="5"/>
  <c r="A36" i="5"/>
  <c r="A34" i="5"/>
  <c r="A32" i="5"/>
  <c r="A29" i="5"/>
  <c r="A30" i="5" s="1"/>
  <c r="A27" i="5"/>
  <c r="AE18" i="1"/>
  <c r="A24" i="5"/>
  <c r="A25" i="5" s="1"/>
  <c r="A22" i="5"/>
  <c r="A21" i="5"/>
  <c r="A17" i="5"/>
  <c r="A18" i="5" s="1"/>
  <c r="A19" i="5" s="1"/>
  <c r="A15" i="5"/>
  <c r="A11" i="5"/>
  <c r="A12" i="5" s="1"/>
  <c r="A13" i="5" s="1"/>
  <c r="A7" i="5"/>
  <c r="A8" i="5" s="1"/>
  <c r="A9" i="5" s="1"/>
  <c r="A5" i="5"/>
  <c r="A84" i="4"/>
  <c r="A85" i="4" s="1"/>
  <c r="A86" i="4" s="1"/>
  <c r="A82" i="4"/>
  <c r="A81" i="4"/>
  <c r="A80" i="4"/>
  <c r="A76" i="4"/>
  <c r="A77" i="4" s="1"/>
  <c r="A78" i="4" s="1"/>
  <c r="A73" i="4"/>
  <c r="A74" i="4" s="1"/>
  <c r="A72" i="4"/>
  <c r="A69" i="4"/>
  <c r="A70" i="4" s="1"/>
  <c r="A68" i="4"/>
  <c r="A64" i="4"/>
  <c r="A65" i="4" s="1"/>
  <c r="A66" i="4" s="1"/>
  <c r="A62" i="4"/>
  <c r="A61" i="4"/>
  <c r="A60" i="4"/>
  <c r="A58" i="4"/>
  <c r="A57" i="4"/>
  <c r="A56" i="4"/>
  <c r="A54" i="4"/>
  <c r="A53" i="4"/>
  <c r="A52" i="4"/>
  <c r="A48" i="4"/>
  <c r="A49" i="4" s="1"/>
  <c r="A50" i="4" s="1"/>
  <c r="AA38" i="1"/>
  <c r="A46" i="4"/>
  <c r="A44" i="4"/>
  <c r="A42" i="4"/>
  <c r="A40" i="4"/>
  <c r="AA34" i="1"/>
  <c r="A38" i="4"/>
  <c r="A36" i="4"/>
  <c r="Y30" i="1"/>
  <c r="A34" i="4"/>
  <c r="AA28" i="1"/>
  <c r="W28" i="1"/>
  <c r="A32" i="4"/>
  <c r="A30" i="4"/>
  <c r="A29" i="4"/>
  <c r="AA23" i="1"/>
  <c r="A27" i="4"/>
  <c r="A25" i="4"/>
  <c r="AA19" i="1"/>
  <c r="A24" i="4"/>
  <c r="A22" i="4"/>
  <c r="AA17" i="1"/>
  <c r="A21" i="4"/>
  <c r="A18" i="4"/>
  <c r="A19" i="4" s="1"/>
  <c r="Z14" i="1"/>
  <c r="A17" i="4"/>
  <c r="A15" i="4"/>
  <c r="A13" i="4"/>
  <c r="A12" i="4"/>
  <c r="A11" i="4"/>
  <c r="A9" i="4"/>
  <c r="A8" i="4"/>
  <c r="A7" i="4"/>
  <c r="A5" i="4"/>
  <c r="A84" i="3"/>
  <c r="A85" i="3" s="1"/>
  <c r="A86" i="3" s="1"/>
  <c r="A80" i="3"/>
  <c r="A81" i="3" s="1"/>
  <c r="A82" i="3" s="1"/>
  <c r="A76" i="3"/>
  <c r="A77" i="3" s="1"/>
  <c r="A78" i="3" s="1"/>
  <c r="Q57" i="1"/>
  <c r="A72" i="3"/>
  <c r="A73" i="3" s="1"/>
  <c r="A74" i="3" s="1"/>
  <c r="A68" i="3"/>
  <c r="A69" i="3" s="1"/>
  <c r="A70" i="3" s="1"/>
  <c r="A64" i="3"/>
  <c r="A65" i="3" s="1"/>
  <c r="A66" i="3" s="1"/>
  <c r="A60" i="3"/>
  <c r="A61" i="3" s="1"/>
  <c r="A62" i="3" s="1"/>
  <c r="A56" i="3"/>
  <c r="A57" i="3" s="1"/>
  <c r="A58" i="3" s="1"/>
  <c r="A52" i="3"/>
  <c r="A53" i="3" s="1"/>
  <c r="A54" i="3" s="1"/>
  <c r="A48" i="3"/>
  <c r="A49" i="3" s="1"/>
  <c r="A50" i="3" s="1"/>
  <c r="A46" i="3"/>
  <c r="A44" i="3"/>
  <c r="A42" i="3"/>
  <c r="A40" i="3"/>
  <c r="A38" i="3"/>
  <c r="Q32" i="1"/>
  <c r="A36" i="3"/>
  <c r="A34" i="3"/>
  <c r="A32" i="3"/>
  <c r="Q26" i="1"/>
  <c r="A29" i="3"/>
  <c r="A30" i="3" s="1"/>
  <c r="A27" i="3"/>
  <c r="A24" i="3"/>
  <c r="A25" i="3" s="1"/>
  <c r="A21" i="3"/>
  <c r="A22" i="3" s="1"/>
  <c r="Q15" i="1"/>
  <c r="A17" i="3"/>
  <c r="A18" i="3" s="1"/>
  <c r="A19" i="3" s="1"/>
  <c r="A15" i="3"/>
  <c r="A11" i="3"/>
  <c r="A12" i="3" s="1"/>
  <c r="A13" i="3" s="1"/>
  <c r="A7" i="3"/>
  <c r="A8" i="3" s="1"/>
  <c r="A9" i="3" s="1"/>
  <c r="A5" i="3"/>
  <c r="A87" i="2"/>
  <c r="A88" i="2" s="1"/>
  <c r="A89" i="2" s="1"/>
  <c r="A83" i="2"/>
  <c r="A84" i="2" s="1"/>
  <c r="A85" i="2" s="1"/>
  <c r="A79" i="2"/>
  <c r="A80" i="2" s="1"/>
  <c r="A81" i="2" s="1"/>
  <c r="A75" i="2"/>
  <c r="A76" i="2" s="1"/>
  <c r="A77" i="2" s="1"/>
  <c r="A71" i="2"/>
  <c r="A72" i="2" s="1"/>
  <c r="A73" i="2" s="1"/>
  <c r="A67" i="2"/>
  <c r="A68" i="2" s="1"/>
  <c r="A69" i="2" s="1"/>
  <c r="A63" i="2"/>
  <c r="A64" i="2" s="1"/>
  <c r="A65" i="2" s="1"/>
  <c r="A59" i="2"/>
  <c r="A60" i="2" s="1"/>
  <c r="A61" i="2" s="1"/>
  <c r="A55" i="2"/>
  <c r="A56" i="2" s="1"/>
  <c r="A57" i="2" s="1"/>
  <c r="A51" i="2"/>
  <c r="A52" i="2" s="1"/>
  <c r="A53" i="2" s="1"/>
  <c r="A49" i="2"/>
  <c r="A47" i="2"/>
  <c r="A45" i="2"/>
  <c r="A42" i="2"/>
  <c r="A39" i="2"/>
  <c r="A36" i="2"/>
  <c r="A33" i="2"/>
  <c r="A30" i="2"/>
  <c r="A27" i="2"/>
  <c r="A28" i="2" s="1"/>
  <c r="A25" i="2"/>
  <c r="A22" i="2"/>
  <c r="A23" i="2" s="1"/>
  <c r="A19" i="2"/>
  <c r="A20" i="2" s="1"/>
  <c r="A15" i="2"/>
  <c r="A16" i="2" s="1"/>
  <c r="A17" i="2" s="1"/>
  <c r="A10" i="2"/>
  <c r="A11" i="2" s="1"/>
  <c r="A12" i="2" s="1"/>
  <c r="A6" i="2"/>
  <c r="A7" i="2" s="1"/>
  <c r="A8" i="2" s="1"/>
  <c r="K25" i="1" l="1"/>
  <c r="I25" i="1"/>
  <c r="H16" i="1"/>
  <c r="I39" i="1"/>
  <c r="I16" i="1"/>
  <c r="I47" i="1"/>
  <c r="K47" i="1" s="1"/>
  <c r="I31" i="1"/>
  <c r="I12" i="1"/>
  <c r="H29" i="1"/>
  <c r="K29" i="1"/>
  <c r="I29" i="1"/>
  <c r="J8" i="1"/>
  <c r="H18" i="1"/>
  <c r="I27" i="1"/>
  <c r="K27" i="1" s="1"/>
  <c r="H8" i="1"/>
  <c r="J18" i="1"/>
  <c r="I18" i="1"/>
  <c r="I56" i="1"/>
  <c r="K56" i="1" s="1"/>
  <c r="H12" i="1"/>
  <c r="H25" i="1"/>
  <c r="I34" i="1"/>
  <c r="Q23" i="1"/>
  <c r="P14" i="1"/>
  <c r="Q37" i="1"/>
  <c r="AB9" i="1"/>
  <c r="AB18" i="1"/>
  <c r="AB25" i="1"/>
  <c r="AM25" i="1" s="1"/>
  <c r="AB5" i="1"/>
  <c r="AB12" i="1"/>
  <c r="AB22" i="1"/>
  <c r="AB29" i="1"/>
  <c r="AB13" i="1"/>
  <c r="AD29" i="1"/>
  <c r="AD9" i="1"/>
  <c r="AE53" i="1"/>
  <c r="AC53" i="1"/>
  <c r="AE25" i="1"/>
  <c r="AC25" i="1"/>
  <c r="AD12" i="1"/>
  <c r="AC64" i="1"/>
  <c r="AC20" i="1"/>
  <c r="AC18" i="1"/>
  <c r="AD25" i="1"/>
  <c r="AK25" i="1" s="1"/>
  <c r="AE29" i="1"/>
  <c r="AC29" i="1"/>
  <c r="AE31" i="1"/>
  <c r="AC31" i="1"/>
  <c r="AE16" i="1"/>
  <c r="AC16" i="1"/>
  <c r="AD22" i="1"/>
  <c r="AC38" i="1"/>
  <c r="AD5" i="1"/>
  <c r="AE27" i="1"/>
  <c r="AC27" i="1"/>
  <c r="AC12" i="1"/>
  <c r="AE12" i="1" s="1"/>
  <c r="AE47" i="1"/>
  <c r="AC47" i="1"/>
  <c r="AD18" i="1"/>
  <c r="AE56" i="1"/>
  <c r="AC56" i="1"/>
  <c r="AE64" i="1"/>
  <c r="AE22" i="1"/>
  <c r="AC22" i="1"/>
  <c r="AE34" i="1"/>
  <c r="AC34" i="1"/>
  <c r="AE38" i="1"/>
  <c r="AF12" i="1"/>
  <c r="AI16" i="1"/>
  <c r="AG16" i="1"/>
  <c r="AI22" i="1"/>
  <c r="AG22" i="1"/>
  <c r="AI29" i="1"/>
  <c r="AG29" i="1"/>
  <c r="AI56" i="1"/>
  <c r="AI18" i="1"/>
  <c r="AG18" i="1"/>
  <c r="AI27" i="1"/>
  <c r="AG27" i="1"/>
  <c r="AI34" i="1"/>
  <c r="AG34" i="1"/>
  <c r="AI12" i="1"/>
  <c r="AG12" i="1"/>
  <c r="P26" i="1"/>
  <c r="AK26" i="1" s="1"/>
  <c r="AA15" i="1"/>
  <c r="W15" i="1"/>
  <c r="M26" i="1"/>
  <c r="AA30" i="1"/>
  <c r="W30" i="1"/>
  <c r="P10" i="1"/>
  <c r="Q41" i="1"/>
  <c r="Q46" i="1"/>
  <c r="Q58" i="1"/>
  <c r="P28" i="1"/>
  <c r="P17" i="1"/>
  <c r="P32" i="1"/>
  <c r="P23" i="1"/>
  <c r="AK23" i="1" s="1"/>
  <c r="P19" i="1"/>
  <c r="W24" i="1"/>
  <c r="AA24" i="1"/>
  <c r="Q36" i="1"/>
  <c r="AA14" i="1"/>
  <c r="P30" i="1"/>
  <c r="M51" i="1"/>
  <c r="Q61" i="1"/>
  <c r="W19" i="1"/>
  <c r="AA55" i="1"/>
  <c r="Y19" i="1"/>
  <c r="O58" i="1"/>
  <c r="M58" i="1"/>
  <c r="Y17" i="1"/>
  <c r="W17" i="1"/>
  <c r="O21" i="1"/>
  <c r="M21" i="1"/>
  <c r="N30" i="1"/>
  <c r="L30" i="1"/>
  <c r="V14" i="1"/>
  <c r="Y34" i="1"/>
  <c r="W34" i="1"/>
  <c r="O46" i="1"/>
  <c r="M46" i="1"/>
  <c r="W57" i="1"/>
  <c r="Y57" i="1"/>
  <c r="M36" i="1"/>
  <c r="W14" i="1"/>
  <c r="M15" i="1"/>
  <c r="O15" i="1"/>
  <c r="N10" i="1"/>
  <c r="L10" i="1"/>
  <c r="N17" i="1"/>
  <c r="L17" i="1"/>
  <c r="O38" i="1"/>
  <c r="O61" i="1"/>
  <c r="M61" i="1"/>
  <c r="O54" i="1"/>
  <c r="M54" i="1"/>
  <c r="Y28" i="1"/>
  <c r="N28" i="1"/>
  <c r="L28" i="1"/>
  <c r="V25" i="1"/>
  <c r="Y38" i="1"/>
  <c r="W38" i="1"/>
  <c r="N23" i="1"/>
  <c r="L23" i="1"/>
  <c r="AL23" i="1" s="1"/>
  <c r="N19" i="1"/>
  <c r="L19" i="1"/>
  <c r="Y25" i="1"/>
  <c r="W25" i="1"/>
  <c r="W55" i="1"/>
  <c r="Y55" i="1"/>
  <c r="Y37" i="1"/>
  <c r="W37" i="1"/>
  <c r="O41" i="1"/>
  <c r="M41" i="1"/>
  <c r="W23" i="1"/>
  <c r="Y23" i="1"/>
  <c r="O9" i="2"/>
  <c r="O36" i="1"/>
  <c r="L4" i="1"/>
  <c r="N4" i="1"/>
  <c r="X14" i="1"/>
  <c r="X25" i="1"/>
  <c r="Y14" i="1"/>
  <c r="O26" i="1"/>
  <c r="K37" i="4"/>
  <c r="K34" i="1" l="1"/>
  <c r="J12" i="1"/>
  <c r="AL25" i="1"/>
  <c r="K31" i="1"/>
  <c r="K39" i="1"/>
  <c r="I53" i="1"/>
  <c r="K53" i="1" s="1"/>
  <c r="J29" i="1"/>
  <c r="J16" i="1"/>
  <c r="Q52" i="1"/>
  <c r="J25" i="1"/>
  <c r="K12" i="1"/>
  <c r="K16" i="1"/>
  <c r="K18" i="1"/>
  <c r="I38" i="1"/>
  <c r="O33" i="1"/>
  <c r="Q51" i="1"/>
  <c r="M38" i="1"/>
  <c r="Q19" i="1"/>
  <c r="L26" i="1"/>
  <c r="AL26" i="1" s="1"/>
  <c r="Q14" i="1"/>
  <c r="Q30" i="1"/>
  <c r="Q28" i="1"/>
  <c r="Q17" i="1"/>
  <c r="AH12" i="1"/>
  <c r="Q38" i="1"/>
  <c r="Q24" i="1"/>
  <c r="AK24" i="1" s="1"/>
  <c r="M24" i="1"/>
  <c r="Q55" i="1"/>
  <c r="Q33" i="1"/>
  <c r="M33" i="1"/>
  <c r="AJ25" i="1"/>
  <c r="M28" i="1"/>
  <c r="M37" i="1"/>
  <c r="O37" i="1"/>
  <c r="O14" i="1"/>
  <c r="M14" i="1"/>
  <c r="L14" i="1"/>
  <c r="AL14" i="1" s="1"/>
  <c r="M19" i="1"/>
  <c r="M30" i="1"/>
  <c r="O32" i="1"/>
  <c r="M32" i="1"/>
  <c r="O57" i="1"/>
  <c r="M57" i="1"/>
  <c r="M23" i="1"/>
  <c r="O52" i="1"/>
  <c r="AJ52" i="1" s="1"/>
  <c r="M52" i="1"/>
  <c r="M55" i="1"/>
  <c r="O55" i="1"/>
  <c r="O28" i="1" l="1"/>
  <c r="O30" i="1"/>
  <c r="O19" i="1"/>
  <c r="O23" i="1"/>
  <c r="AJ23" i="1" s="1"/>
  <c r="N14" i="1"/>
  <c r="N26" i="1"/>
  <c r="AJ26" i="1" s="1"/>
  <c r="L32" i="1"/>
  <c r="M17" i="1"/>
  <c r="N32" i="1" l="1"/>
  <c r="O17" i="1"/>
  <c r="AM65" i="1" l="1"/>
  <c r="AL65" i="1"/>
  <c r="AK65" i="1"/>
  <c r="AJ65" i="1"/>
  <c r="AM64" i="1"/>
  <c r="AL64" i="1"/>
  <c r="AK64" i="1"/>
  <c r="AJ64" i="1"/>
  <c r="AM63" i="1"/>
  <c r="AR63" i="1" s="1"/>
  <c r="AL63" i="1"/>
  <c r="AQ63" i="1" s="1"/>
  <c r="AK63" i="1"/>
  <c r="AJ63" i="1"/>
  <c r="AO63" i="1" s="1"/>
  <c r="AM62" i="1"/>
  <c r="AL62" i="1"/>
  <c r="AK62" i="1"/>
  <c r="AJ62" i="1"/>
  <c r="AM61" i="1"/>
  <c r="AR61" i="1" s="1"/>
  <c r="AL61" i="1"/>
  <c r="AQ61" i="1" s="1"/>
  <c r="AK61" i="1"/>
  <c r="AP61" i="1" s="1"/>
  <c r="AJ61" i="1"/>
  <c r="AO61" i="1" s="1"/>
  <c r="AM60" i="1"/>
  <c r="AL60" i="1"/>
  <c r="AK60" i="1"/>
  <c r="AJ60" i="1"/>
  <c r="AM59" i="1"/>
  <c r="AL59" i="1"/>
  <c r="AK59" i="1"/>
  <c r="AJ59" i="1"/>
  <c r="AM58" i="1"/>
  <c r="AL58" i="1"/>
  <c r="AK58" i="1"/>
  <c r="AJ58" i="1"/>
  <c r="AM57" i="1"/>
  <c r="AL57" i="1"/>
  <c r="AK57" i="1"/>
  <c r="AJ57" i="1"/>
  <c r="AM56" i="1"/>
  <c r="AL56" i="1"/>
  <c r="AK56" i="1"/>
  <c r="AJ56" i="1"/>
  <c r="AM55" i="1"/>
  <c r="AL55" i="1"/>
  <c r="AK55" i="1"/>
  <c r="AJ55" i="1"/>
  <c r="AM54" i="1"/>
  <c r="AL54" i="1"/>
  <c r="AK54" i="1"/>
  <c r="AJ54" i="1"/>
  <c r="AM53" i="1"/>
  <c r="AL53" i="1"/>
  <c r="AK53" i="1"/>
  <c r="AJ53" i="1"/>
  <c r="AM52" i="1"/>
  <c r="AL52" i="1"/>
  <c r="AK52" i="1"/>
  <c r="AM51" i="1"/>
  <c r="AL51" i="1"/>
  <c r="AK51" i="1"/>
  <c r="AJ51" i="1"/>
  <c r="AM50" i="1"/>
  <c r="AL50" i="1"/>
  <c r="AK50" i="1"/>
  <c r="AJ50" i="1"/>
  <c r="AM49" i="1"/>
  <c r="AL49" i="1"/>
  <c r="AK49" i="1"/>
  <c r="AJ49" i="1"/>
  <c r="AM48" i="1"/>
  <c r="AL48" i="1"/>
  <c r="AK48" i="1"/>
  <c r="AJ48" i="1"/>
  <c r="AM47" i="1"/>
  <c r="AL47" i="1"/>
  <c r="AK47" i="1"/>
  <c r="AJ47" i="1"/>
  <c r="AM46" i="1"/>
  <c r="AL46" i="1"/>
  <c r="AK46" i="1"/>
  <c r="AJ46" i="1"/>
  <c r="AM45" i="1"/>
  <c r="AL45" i="1"/>
  <c r="AK45" i="1"/>
  <c r="AJ45" i="1"/>
  <c r="AM44" i="1"/>
  <c r="AL44" i="1"/>
  <c r="AK44" i="1"/>
  <c r="AJ44" i="1"/>
  <c r="AM43" i="1"/>
  <c r="AR43" i="1" s="1"/>
  <c r="AL43" i="1"/>
  <c r="AK43" i="1"/>
  <c r="AP43" i="1" s="1"/>
  <c r="AJ43" i="1"/>
  <c r="AM42" i="1"/>
  <c r="AL42" i="1"/>
  <c r="AK42" i="1"/>
  <c r="AJ42" i="1"/>
  <c r="AM41" i="1"/>
  <c r="AL41" i="1"/>
  <c r="AK41" i="1"/>
  <c r="AJ41" i="1"/>
  <c r="AM40" i="1"/>
  <c r="AL40" i="1"/>
  <c r="AK40" i="1"/>
  <c r="AJ40" i="1"/>
  <c r="AM39" i="1"/>
  <c r="AL39" i="1"/>
  <c r="AK39" i="1"/>
  <c r="AJ39" i="1"/>
  <c r="AM38" i="1"/>
  <c r="AL38" i="1"/>
  <c r="AK38" i="1"/>
  <c r="AJ38" i="1"/>
  <c r="AM37" i="1"/>
  <c r="AR37" i="1" s="1"/>
  <c r="AL37" i="1"/>
  <c r="AQ37" i="1" s="1"/>
  <c r="AK37" i="1"/>
  <c r="AP37" i="1" s="1"/>
  <c r="AJ37" i="1"/>
  <c r="AO37" i="1" s="1"/>
  <c r="AM36" i="1"/>
  <c r="AR36" i="1" s="1"/>
  <c r="AL36" i="1"/>
  <c r="AQ36" i="1" s="1"/>
  <c r="AK36" i="1"/>
  <c r="AP36" i="1" s="1"/>
  <c r="AJ36" i="1"/>
  <c r="AO36" i="1" s="1"/>
  <c r="AM35" i="1"/>
  <c r="AR35" i="1" s="1"/>
  <c r="AL35" i="1"/>
  <c r="AQ35" i="1" s="1"/>
  <c r="AK35" i="1"/>
  <c r="AP35" i="1" s="1"/>
  <c r="AJ35" i="1"/>
  <c r="AO35" i="1" s="1"/>
  <c r="AM34" i="1"/>
  <c r="AL34" i="1"/>
  <c r="AK34" i="1"/>
  <c r="AJ34" i="1"/>
  <c r="AM33" i="1"/>
  <c r="AL33" i="1"/>
  <c r="AK33" i="1"/>
  <c r="AJ33" i="1"/>
  <c r="AM32" i="1"/>
  <c r="AL32" i="1"/>
  <c r="AK32" i="1"/>
  <c r="AJ32" i="1"/>
  <c r="AM31" i="1"/>
  <c r="AR31" i="1" s="1"/>
  <c r="AL31" i="1"/>
  <c r="AK31" i="1"/>
  <c r="AP31" i="1" s="1"/>
  <c r="AJ31" i="1"/>
  <c r="AM30" i="1"/>
  <c r="AL30" i="1"/>
  <c r="AK30" i="1"/>
  <c r="AJ30" i="1"/>
  <c r="AM29" i="1"/>
  <c r="AL29" i="1"/>
  <c r="AK29" i="1"/>
  <c r="AJ29" i="1"/>
  <c r="AM28" i="1"/>
  <c r="AL28" i="1"/>
  <c r="AK28" i="1"/>
  <c r="AJ28" i="1"/>
  <c r="AM27" i="1"/>
  <c r="AR27" i="1" s="1"/>
  <c r="AL27" i="1"/>
  <c r="AK27" i="1"/>
  <c r="AJ27" i="1"/>
  <c r="AR25" i="1"/>
  <c r="AP25" i="1"/>
  <c r="AM22" i="1"/>
  <c r="AR22" i="1" s="1"/>
  <c r="AL22" i="1"/>
  <c r="AK22" i="1"/>
  <c r="AJ22" i="1"/>
  <c r="AM21" i="1"/>
  <c r="AR20" i="1" s="1"/>
  <c r="AL21" i="1"/>
  <c r="AQ20" i="1" s="1"/>
  <c r="AK21" i="1"/>
  <c r="AP20" i="1" s="1"/>
  <c r="AJ21" i="1"/>
  <c r="AO20" i="1" s="1"/>
  <c r="AM19" i="1"/>
  <c r="AL19" i="1"/>
  <c r="AK19" i="1"/>
  <c r="AJ19" i="1"/>
  <c r="AM18" i="1"/>
  <c r="AL18" i="1"/>
  <c r="AK18" i="1"/>
  <c r="AJ18" i="1"/>
  <c r="AM17" i="1"/>
  <c r="AL17" i="1"/>
  <c r="AK17" i="1"/>
  <c r="AJ17" i="1"/>
  <c r="AM16" i="1"/>
  <c r="AL16" i="1"/>
  <c r="AK16" i="1"/>
  <c r="AJ16" i="1"/>
  <c r="AM15" i="1"/>
  <c r="AL15" i="1"/>
  <c r="AK15" i="1"/>
  <c r="AJ15" i="1"/>
  <c r="AM14" i="1"/>
  <c r="AK14" i="1"/>
  <c r="AJ14" i="1"/>
  <c r="AM13" i="1"/>
  <c r="AR12" i="1" s="1"/>
  <c r="AL13" i="1"/>
  <c r="AK13" i="1"/>
  <c r="AJ13" i="1"/>
  <c r="AM12" i="1"/>
  <c r="AL12" i="1"/>
  <c r="AK12" i="1"/>
  <c r="AJ12" i="1"/>
  <c r="AM11" i="1"/>
  <c r="AR11" i="1" s="1"/>
  <c r="AL11" i="1"/>
  <c r="AQ11" i="1" s="1"/>
  <c r="AK11" i="1"/>
  <c r="AP11" i="1" s="1"/>
  <c r="AJ11" i="1"/>
  <c r="AO11" i="1" s="1"/>
  <c r="AM10" i="1"/>
  <c r="AL10" i="1"/>
  <c r="AK10" i="1"/>
  <c r="AJ10" i="1"/>
  <c r="AM9" i="1"/>
  <c r="AL9" i="1"/>
  <c r="AK9" i="1"/>
  <c r="AJ9" i="1"/>
  <c r="AM8" i="1"/>
  <c r="AL8" i="1"/>
  <c r="AK8" i="1"/>
  <c r="AJ8" i="1"/>
  <c r="AM7" i="1"/>
  <c r="AL7" i="1"/>
  <c r="AK7" i="1"/>
  <c r="AM6" i="1"/>
  <c r="AL6" i="1"/>
  <c r="AK6" i="1"/>
  <c r="AJ6" i="1"/>
  <c r="AM5" i="1"/>
  <c r="AL5" i="1"/>
  <c r="AK5" i="1"/>
  <c r="AJ5" i="1"/>
  <c r="AM4" i="1"/>
  <c r="AR4" i="1" s="1"/>
  <c r="AL4" i="1"/>
  <c r="AQ4" i="1" s="1"/>
  <c r="AK4" i="1"/>
  <c r="AP4" i="1" s="1"/>
  <c r="AJ4" i="1"/>
  <c r="AO4" i="1" s="1"/>
  <c r="AP46" i="1" l="1"/>
  <c r="AP49" i="1"/>
  <c r="AQ31" i="1"/>
  <c r="AQ46" i="1"/>
  <c r="AP52" i="1"/>
  <c r="AQ43" i="1"/>
  <c r="AP27" i="1"/>
  <c r="AP33" i="1"/>
  <c r="AP63" i="1"/>
  <c r="AR33" i="1"/>
  <c r="AO49" i="1"/>
  <c r="AQ49" i="1"/>
  <c r="AQ52" i="1"/>
  <c r="AQ55" i="1"/>
  <c r="AR46" i="1"/>
  <c r="AR49" i="1"/>
  <c r="AR52" i="1"/>
  <c r="AR55" i="1"/>
  <c r="AR58" i="1"/>
  <c r="AR5" i="1"/>
  <c r="AR8" i="1"/>
  <c r="AR16" i="1"/>
  <c r="AR29" i="1"/>
  <c r="AR38" i="1"/>
  <c r="AR41" i="1"/>
  <c r="AO27" i="1"/>
  <c r="AP55" i="1"/>
  <c r="AP58" i="1"/>
  <c r="AQ58" i="1"/>
  <c r="AP29" i="1"/>
  <c r="AP38" i="1"/>
  <c r="AP41" i="1"/>
  <c r="AQ41" i="1"/>
  <c r="AQ16" i="1"/>
  <c r="AQ18" i="1"/>
  <c r="AQ29" i="1"/>
  <c r="AQ27" i="1"/>
  <c r="AQ33" i="1"/>
  <c r="AO43" i="1"/>
  <c r="AO52" i="1"/>
  <c r="AO58" i="1"/>
  <c r="AO41" i="1"/>
  <c r="AO29" i="1"/>
  <c r="AQ38" i="1"/>
  <c r="AP22" i="1"/>
  <c r="AQ22" i="1"/>
  <c r="AO22" i="1"/>
  <c r="AQ25" i="1"/>
  <c r="AR18" i="1"/>
  <c r="AO38" i="1"/>
  <c r="AO25" i="1"/>
  <c r="AO31" i="1"/>
  <c r="AO33" i="1"/>
  <c r="AO55" i="1"/>
  <c r="AP18" i="1"/>
  <c r="AO18" i="1"/>
  <c r="AP16" i="1"/>
  <c r="AO16" i="1"/>
  <c r="AP12" i="1"/>
  <c r="AO46" i="1"/>
  <c r="AO12" i="1"/>
  <c r="AQ12" i="1"/>
  <c r="AP8" i="1"/>
  <c r="AO8" i="1"/>
  <c r="AQ8" i="1"/>
  <c r="AP5" i="1"/>
  <c r="AO5" i="1"/>
  <c r="AQ5" i="1"/>
</calcChain>
</file>

<file path=xl/sharedStrings.xml><?xml version="1.0" encoding="utf-8"?>
<sst xmlns="http://schemas.openxmlformats.org/spreadsheetml/2006/main" count="1268" uniqueCount="164">
  <si>
    <t>Date:</t>
  </si>
  <si>
    <t>Wildfire Mitigation</t>
  </si>
  <si>
    <t>CPUC Proceeding Number</t>
  </si>
  <si>
    <t>CPUC Decision Number</t>
  </si>
  <si>
    <t>Any Other ID Number</t>
  </si>
  <si>
    <t>Pending GRC Revenue Requests</t>
  </si>
  <si>
    <t>Pending Non-GRC Revenue Requests</t>
  </si>
  <si>
    <t>Account Total</t>
  </si>
  <si>
    <t>Third-Party or Other Funding Source</t>
  </si>
  <si>
    <t>Notes</t>
  </si>
  <si>
    <t>Long Span Initiative</t>
  </si>
  <si>
    <t>Pending</t>
  </si>
  <si>
    <t>Grid Hardening Balancing Account (GHBA)</t>
  </si>
  <si>
    <t>a) A.23-05-010</t>
  </si>
  <si>
    <t>WCCP</t>
  </si>
  <si>
    <t>Base Revenue Requirement Balancing Account (BRRBA)</t>
  </si>
  <si>
    <t>a) A.19-08-013</t>
  </si>
  <si>
    <t>a) D.21-08-036 / D.23-11-096</t>
  </si>
  <si>
    <t>P9019</t>
  </si>
  <si>
    <t>N/A</t>
  </si>
  <si>
    <t>Wildfire Risk Mitigation Balancing Account (WRMBA)</t>
  </si>
  <si>
    <t>a) A.19-08-013
b) A.23-05-010 
c) A.24-04-005</t>
  </si>
  <si>
    <t>a) D.21-08-036 / D.23-11-096
b) N/A (Pending)
c) N/A (Pending)</t>
  </si>
  <si>
    <t>P9301 / P9290</t>
  </si>
  <si>
    <t>TUG</t>
  </si>
  <si>
    <t>Wildfire Plan Mitigation Memorandum Account (WMPMA)</t>
  </si>
  <si>
    <t>a) A.22-06-003
b) A.23-05-010
c) A.23-10-001
d) A.24-04-005</t>
  </si>
  <si>
    <t>a) D.24-03-008
b) N/A (Pending)
c) N/A (Pending)
d)N/A (Pending)</t>
  </si>
  <si>
    <t>P9232</t>
  </si>
  <si>
    <t>Rapid Earth Fault Current Limiter (REFCL)</t>
  </si>
  <si>
    <t>Enhanced overhead inspections and remediations</t>
  </si>
  <si>
    <t>Fire Risk Mitigation Memorandum Account (FRMMA)</t>
  </si>
  <si>
    <t>P9255</t>
  </si>
  <si>
    <t>Public Safety Power Shutoffs</t>
  </si>
  <si>
    <t>Enhanced situational awareness</t>
  </si>
  <si>
    <t>Aerial suppression</t>
  </si>
  <si>
    <t>Alternative/Emerging technologies (e.g., ground fault neutralizers)</t>
  </si>
  <si>
    <t>Sectionalizing devices</t>
  </si>
  <si>
    <t>Community Outreach and Engagement</t>
  </si>
  <si>
    <t>Emergency Preparedness</t>
  </si>
  <si>
    <t>Grid Design, Operations, and Maintenance</t>
  </si>
  <si>
    <t>Overview of Service Territory</t>
  </si>
  <si>
    <t>Risk Methodology and Assessment</t>
  </si>
  <si>
    <t>Situational Awareness and Forecasting</t>
  </si>
  <si>
    <t>Wildfire Mitigation Strategy Development</t>
  </si>
  <si>
    <t xml:space="preserve">Hazard Tree Management Program </t>
  </si>
  <si>
    <t>Vegetation Management Balancing Account (VMBA)</t>
  </si>
  <si>
    <t>a) A.19-08-013
b) A.22-06-003
c) A.23-05-010
d) A.23-10-001
e) A.24-04-005</t>
  </si>
  <si>
    <t>a) D.21-08-036 / D.23-11-096
b) D.24-03-008
c) N/A (Pending)
d) N/A (Pending)
e) N/A (Pending)</t>
  </si>
  <si>
    <t>P9278 / P9289</t>
  </si>
  <si>
    <t xml:space="preserve">Structure Brushing </t>
  </si>
  <si>
    <t>Expanded Clearances for Generation Legacy Facilities  </t>
  </si>
  <si>
    <t xml:space="preserve">Dead and Dying Tree Removal </t>
  </si>
  <si>
    <r>
      <t>Vegetation Management Work Management Tool (Arbora)</t>
    </r>
    <r>
      <rPr>
        <sz val="12"/>
        <color rgb="FF000000"/>
        <rFont val="Calibri"/>
        <family val="2"/>
      </rPr>
      <t xml:space="preserve"> </t>
    </r>
  </si>
  <si>
    <t xml:space="preserve">Distribution Vegetation Management </t>
  </si>
  <si>
    <t xml:space="preserve">Transmission Vegetation Management </t>
  </si>
  <si>
    <t>LiDAR Distribution Vegetation Inspections</t>
  </si>
  <si>
    <t xml:space="preserve">LiDAR Transmission Vegetation Inspections </t>
  </si>
  <si>
    <t>a) A.19-08-013
b) A.22-06-003
c) A.23-05-010
d) A.23-10-001
e) A.24-04-006</t>
  </si>
  <si>
    <t>P9278 / P9290</t>
  </si>
  <si>
    <t>a) A.19-08-014</t>
  </si>
  <si>
    <t>a) D.21-08-036 / D.23-11-097</t>
  </si>
  <si>
    <t>P9491</t>
  </si>
  <si>
    <t>Other VM Programs (not listed above)</t>
  </si>
  <si>
    <t>a) A.19-08-013
b) A.22-06-003
c) A.23-05-010
d) A.23-10-001
e) A.24-04-007</t>
  </si>
  <si>
    <t>P9278 / P9291</t>
  </si>
  <si>
    <t>a) A.19-08-015</t>
  </si>
  <si>
    <t>a) D.21-08-036 / D.23-11-098</t>
  </si>
  <si>
    <t>P9963</t>
  </si>
  <si>
    <t>P10199</t>
  </si>
  <si>
    <t>GRC Authorized Revenue Requirement
 (Entered Rates)</t>
  </si>
  <si>
    <t xml:space="preserve"> Wildfire Mitigation Program Total</t>
  </si>
  <si>
    <t>CapEx</t>
  </si>
  <si>
    <t xml:space="preserve"> Balancing or Memorandum Account Name</t>
  </si>
  <si>
    <t>SCE Accounting Number</t>
  </si>
  <si>
    <t xml:space="preserve">GRC Authorized Expenditures
</t>
  </si>
  <si>
    <t>Recorded Costs Revenue Requirement
 (Entered Rates)</t>
  </si>
  <si>
    <t xml:space="preserve">Recorded Cost Expenditures
</t>
  </si>
  <si>
    <t>Recorded Costs Revenue Requirement
(Yet to Enter Rates)</t>
  </si>
  <si>
    <t>Non-GRC Recorded Costs Revenue Requirement
(Entered Rates)</t>
  </si>
  <si>
    <t>Non-GRC Recorded Costs Revenue Requirement
(Yet to Enter Rates)</t>
  </si>
  <si>
    <t xml:space="preserve">Non-GRC Recorded Cost Expenditures
</t>
  </si>
  <si>
    <t xml:space="preserve">Non-GRC Authorized Expenditures
</t>
  </si>
  <si>
    <t>Non-GRC Authorized Revenue Requirement
 (Entered Rates)</t>
  </si>
  <si>
    <t>Pending GRC Expenditures</t>
  </si>
  <si>
    <t>Pending Non-GRC Expenditures</t>
  </si>
  <si>
    <t>Entered Rates</t>
  </si>
  <si>
    <t>Not Yet in Rates</t>
  </si>
  <si>
    <t>Entered Rate Base</t>
  </si>
  <si>
    <t>Not Yet in Rate Base</t>
  </si>
  <si>
    <t>System Hardening</t>
  </si>
  <si>
    <t>Inspection &amp; Maintenance</t>
  </si>
  <si>
    <t>PSPS</t>
  </si>
  <si>
    <t>Situational Awareness &amp; Forecasting</t>
  </si>
  <si>
    <t>Stakeholder Cooperation and Community Engagement</t>
  </si>
  <si>
    <t>Vegetation Management</t>
  </si>
  <si>
    <t xml:space="preserve">Vegetation Management Work Management Tool (Arbora) </t>
  </si>
  <si>
    <t>Wildfire Mitigation Category</t>
  </si>
  <si>
    <t>Revenue Requirement Converter</t>
  </si>
  <si>
    <t>O&amp;M</t>
  </si>
  <si>
    <r>
      <t>Base Revenue Requirement Balancing Account (BRRBA)</t>
    </r>
    <r>
      <rPr>
        <vertAlign val="superscript"/>
        <sz val="12"/>
        <color theme="1"/>
        <rFont val="Calibri"/>
        <family val="2"/>
      </rPr>
      <t>1/</t>
    </r>
  </si>
  <si>
    <r>
      <t>Grid Hardening Balancing Account (GHBA)</t>
    </r>
    <r>
      <rPr>
        <vertAlign val="superscript"/>
        <sz val="12"/>
        <color theme="1"/>
        <rFont val="Calibri"/>
        <family val="2"/>
      </rPr>
      <t>2/</t>
    </r>
  </si>
  <si>
    <r>
      <t>Wildfire Risk Mitigation Balancing Account (WRMBA)</t>
    </r>
    <r>
      <rPr>
        <vertAlign val="superscript"/>
        <sz val="12"/>
        <color theme="1"/>
        <rFont val="Calibri"/>
        <family val="2"/>
      </rPr>
      <t>2/</t>
    </r>
  </si>
  <si>
    <t>Revenue Requirement w/ FF&amp;U 
(Prelim CCCC)</t>
  </si>
  <si>
    <t>Revenue Requirement Est.</t>
  </si>
  <si>
    <r>
      <t>Vegetation Management Balancing Account (VMBA)</t>
    </r>
    <r>
      <rPr>
        <vertAlign val="superscript"/>
        <sz val="12"/>
        <color theme="1"/>
        <rFont val="Calibri"/>
        <family val="2"/>
      </rPr>
      <t>2/</t>
    </r>
  </si>
  <si>
    <t>The Authorized amounts that are recorded into BRRBA is the same authroized amounts that are recorded in the WRMBA and VMBA.  The BRRBA tracks the difference between the authorized revenue versus the recorded on a sales variance basis.</t>
  </si>
  <si>
    <t xml:space="preserve">The authorized amounts recorded in the WRMBA and VMBA is the same as the authorized amounts that are recorded in the BRRBA, but unlike the BRRBA these acounts tracks the difference between authorized and recorded on a cost basis.  </t>
  </si>
  <si>
    <t>GRC Authorized CapEx</t>
  </si>
  <si>
    <t>GRC Authorized OpEx</t>
  </si>
  <si>
    <t>GRC Authorized  Rev Req CapEx</t>
  </si>
  <si>
    <t>GRC Authorized Rev Req OpEx</t>
  </si>
  <si>
    <t>Recorded Cost CapEx</t>
  </si>
  <si>
    <t>Recorded Cost OpEx</t>
  </si>
  <si>
    <t>Recorded Rev Req CapEx (Entered Rates)</t>
  </si>
  <si>
    <t>Recorded Rev Req OpEx (Entered Rates)</t>
  </si>
  <si>
    <t>Recorded Cost CapEx (Yet to Enter Rates)</t>
  </si>
  <si>
    <t>Recorded Cost OpEx (Yet to Enter Rates)</t>
  </si>
  <si>
    <t>Non-GRC Authorized CapEx</t>
  </si>
  <si>
    <t>Non-GRC Authorized OpEx</t>
  </si>
  <si>
    <t>Non GRC Authorized Rev Req CapEx (Entered Rates)</t>
  </si>
  <si>
    <t>Non-GRC Authorized Rev Req OpEx (Entered Rates)</t>
  </si>
  <si>
    <t>Non-GRC Recorded Cost CapEx</t>
  </si>
  <si>
    <t>Non-GRC Recorded Cost OpEx</t>
  </si>
  <si>
    <t>Non-GRC Recorded Rev Req CapEx (Entered Rates)</t>
  </si>
  <si>
    <t>Non-GRC Recorded Rev Req OpEx (Entered Rates)</t>
  </si>
  <si>
    <t>Non-GRC Recorded Rev Req CapEx (Yet to Enter Rates)</t>
  </si>
  <si>
    <t>Non-GRC Recorded Rev Req OpEx (Yet to Enter Rates)</t>
  </si>
  <si>
    <t>Pending GRC CapEx</t>
  </si>
  <si>
    <t>Pending GRC OpEx</t>
  </si>
  <si>
    <t>Pending GRC Rev Req CapEx</t>
  </si>
  <si>
    <t>Pending GRC Rev Req OpEx</t>
  </si>
  <si>
    <t>Pending Non-GRC CapEx</t>
  </si>
  <si>
    <t>Pending Non-GRC OpEx</t>
  </si>
  <si>
    <t>Pending Non-GRC Rev Req CapEx</t>
  </si>
  <si>
    <t>Pending Non-GRC Rev Req OpEx</t>
  </si>
  <si>
    <t>Row Labels</t>
  </si>
  <si>
    <t>Grand Total</t>
  </si>
  <si>
    <t>Sum of GRC Authorized CapEx</t>
  </si>
  <si>
    <t>Sum of GRC Authorized OpEx</t>
  </si>
  <si>
    <t>Sum of GRC Authorized  Rev Req CapEx</t>
  </si>
  <si>
    <t>Sum of GRC Authorized Rev Req OpEx</t>
  </si>
  <si>
    <t>Sum of Recorded Cost CapEx</t>
  </si>
  <si>
    <t>Sum of Recorded Cost OpEx</t>
  </si>
  <si>
    <t>Sum of Recorded Rev Req CapEx (Entered Rates)</t>
  </si>
  <si>
    <t>Sum of Recorded Rev Req OpEx (Entered Rates)</t>
  </si>
  <si>
    <t>Sum of Recorded Cost CapEx (Yet to Enter Rates)</t>
  </si>
  <si>
    <t>Sum of Recorded Cost OpEx (Yet to Enter Rates)</t>
  </si>
  <si>
    <t>Sum of Non-GRC Authorized CapEx</t>
  </si>
  <si>
    <t>Sum of Non-GRC Authorized OpEx</t>
  </si>
  <si>
    <t>Sum of Non-GRC Recorded Cost CapEx</t>
  </si>
  <si>
    <t>Sum of Non-GRC Recorded Cost OpEx</t>
  </si>
  <si>
    <t>Sum of Non-GRC Recorded Rev Req CapEx (Entered Rates)</t>
  </si>
  <si>
    <t>Sum of Non-GRC Recorded Rev Req OpEx (Entered Rates)</t>
  </si>
  <si>
    <t>Sum of Non-GRC Recorded Rev Req CapEx (Yet to Enter Rates)</t>
  </si>
  <si>
    <t>Sum of Non-GRC Recorded Rev Req OpEx (Yet to Enter Rates)</t>
  </si>
  <si>
    <t>Sum of Pending GRC CapEx</t>
  </si>
  <si>
    <t>Sum of Pending GRC OpEx</t>
  </si>
  <si>
    <t>Sum of Pending GRC Rev Req CapEx</t>
  </si>
  <si>
    <t>Sum of Pending GRC Rev Req OpEx</t>
  </si>
  <si>
    <t>Sum of Pending Non-GRC CapEx</t>
  </si>
  <si>
    <t>Sum of Pending Non-GRC OpEx</t>
  </si>
  <si>
    <t>Sum of Pending Non-GRC Rev Req CapEx</t>
  </si>
  <si>
    <t>Sum of Pending Non-GRC Rev Req OpEx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</si>
</sst>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7" x14ac:knownFonts="1">
    <font>
      <sz val="11"/>
      <color theme="1"/>
      <name val="Aptos Narrow"/>
      <family val="2"/>
      <scheme val="minor"/>
    </font>
    <font>
      <sz val="12"/>
      <color theme="1"/>
      <name val="Calibri"/>
      <family val="2"/>
    </font>
    <font>
      <b/>
      <sz val="12"/>
      <color rgb="FF000000"/>
      <name val="Calibri"/>
      <family val="2"/>
    </font>
    <font>
      <sz val="12"/>
      <color rgb="FF000000"/>
      <name val="Calibri"/>
      <family val="2"/>
    </font>
    <font>
      <sz val="11"/>
      <color theme="1"/>
      <name val="Aptos Narrow"/>
      <family val="2"/>
      <scheme val="minor"/>
    </font>
    <font>
      <vertAlign val="superscript"/>
      <sz val="12"/>
      <color theme="1"/>
      <name val="Calibri"/>
      <family val="2"/>
    </font>
    <font>
      <sz val="10"/>
      <name val="Arial"/>
      <family val="2"/>
    </font>
  </fonts>
  <fills count="3">
    <fill>
      <patternFill patternType="none"/>
    </fill>
    <fill>
      <patternFill patternType="gray125"/>
    </fill>
    <fill>
      <patternFill patternType="solid">
        <fgColor theme="0" tint="-0.249977111117893"/>
        <bgColor indexed="64"/>
      </patternFill>
    </fill>
  </fills>
  <borders count="58">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style="thin">
        <color indexed="64"/>
      </right>
      <top/>
      <bottom/>
      <diagonal/>
    </border>
    <border>
      <left/>
      <right style="thin">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thick">
        <color indexed="64"/>
      </right>
      <top style="medium">
        <color indexed="64"/>
      </top>
      <bottom style="medium">
        <color indexed="64"/>
      </bottom>
      <diagonal/>
    </border>
    <border>
      <left style="thin">
        <color indexed="64"/>
      </left>
      <right style="thick">
        <color indexed="64"/>
      </right>
      <top style="medium">
        <color indexed="64"/>
      </top>
      <bottom/>
      <diagonal/>
    </border>
    <border>
      <left style="thin">
        <color indexed="64"/>
      </left>
      <right style="thick">
        <color indexed="64"/>
      </right>
      <top style="thin">
        <color indexed="64"/>
      </top>
      <bottom style="thin">
        <color indexed="64"/>
      </bottom>
      <diagonal/>
    </border>
    <border>
      <left style="thin">
        <color indexed="64"/>
      </left>
      <right style="thick">
        <color indexed="64"/>
      </right>
      <top style="thin">
        <color indexed="64"/>
      </top>
      <bottom style="medium">
        <color indexed="64"/>
      </bottom>
      <diagonal/>
    </border>
    <border>
      <left style="thin">
        <color indexed="64"/>
      </left>
      <right style="thick">
        <color indexed="64"/>
      </right>
      <top/>
      <bottom style="thin">
        <color indexed="64"/>
      </bottom>
      <diagonal/>
    </border>
    <border>
      <left style="thin">
        <color indexed="64"/>
      </left>
      <right style="thick">
        <color indexed="64"/>
      </right>
      <top/>
      <bottom style="medium">
        <color indexed="64"/>
      </bottom>
      <diagonal/>
    </border>
    <border>
      <left style="thin">
        <color indexed="64"/>
      </left>
      <right style="thick">
        <color indexed="64"/>
      </right>
      <top style="medium">
        <color indexed="64"/>
      </top>
      <bottom style="thin">
        <color indexed="64"/>
      </bottom>
      <diagonal/>
    </border>
    <border>
      <left style="thick">
        <color indexed="64"/>
      </left>
      <right style="thin">
        <color indexed="64"/>
      </right>
      <top style="medium">
        <color indexed="64"/>
      </top>
      <bottom style="thin">
        <color indexed="64"/>
      </bottom>
      <diagonal/>
    </border>
    <border>
      <left style="thick">
        <color indexed="64"/>
      </left>
      <right style="thin">
        <color indexed="64"/>
      </right>
      <top style="thin">
        <color indexed="64"/>
      </top>
      <bottom style="thin">
        <color indexed="64"/>
      </bottom>
      <diagonal/>
    </border>
    <border>
      <left style="thick">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s>
  <cellStyleXfs count="4">
    <xf numFmtId="0" fontId="0" fillId="0" borderId="0"/>
    <xf numFmtId="43" fontId="4" fillId="0" borderId="0" applyFont="0" applyFill="0" applyBorder="0" applyAlignment="0" applyProtection="0"/>
    <xf numFmtId="9" fontId="4" fillId="0" borderId="0" applyFont="0" applyFill="0" applyBorder="0" applyAlignment="0" applyProtection="0"/>
    <xf numFmtId="0" fontId="6" fillId="0" borderId="0"/>
  </cellStyleXfs>
  <cellXfs count="146">
    <xf numFmtId="0" fontId="0" fillId="0" borderId="0" xfId="0"/>
    <xf numFmtId="0" fontId="1" fillId="0" borderId="0" xfId="0" applyFont="1"/>
    <xf numFmtId="0" fontId="1" fillId="0" borderId="10" xfId="0" applyFont="1" applyBorder="1" applyAlignment="1">
      <alignment horizontal="center" vertical="center" wrapText="1"/>
    </xf>
    <xf numFmtId="0" fontId="1" fillId="0" borderId="10" xfId="0" applyFont="1" applyBorder="1" applyAlignment="1">
      <alignment horizontal="left" vertical="center" wrapText="1"/>
    </xf>
    <xf numFmtId="0" fontId="1" fillId="0" borderId="15" xfId="0" applyFont="1" applyBorder="1" applyAlignment="1">
      <alignment horizontal="center" vertical="center"/>
    </xf>
    <xf numFmtId="0" fontId="1" fillId="0" borderId="15" xfId="0" applyFont="1" applyBorder="1" applyAlignment="1">
      <alignment horizontal="center" vertical="center" wrapText="1"/>
    </xf>
    <xf numFmtId="0" fontId="1" fillId="0" borderId="15" xfId="0" applyFont="1" applyBorder="1" applyAlignment="1">
      <alignment vertical="center"/>
    </xf>
    <xf numFmtId="0" fontId="1" fillId="0" borderId="17"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19" xfId="0" applyFont="1" applyBorder="1" applyAlignment="1">
      <alignment horizontal="left" vertical="center" wrapText="1"/>
    </xf>
    <xf numFmtId="0" fontId="1" fillId="0" borderId="19" xfId="0" applyFont="1" applyBorder="1" applyAlignment="1">
      <alignment vertical="center" wrapText="1"/>
    </xf>
    <xf numFmtId="0" fontId="1" fillId="0" borderId="2" xfId="0" applyFont="1" applyBorder="1" applyAlignment="1">
      <alignment horizontal="center" vertical="center"/>
    </xf>
    <xf numFmtId="0" fontId="1" fillId="0" borderId="2" xfId="0" applyFont="1" applyBorder="1" applyAlignment="1">
      <alignment horizontal="center" vertical="center" wrapText="1"/>
    </xf>
    <xf numFmtId="0" fontId="1" fillId="0" borderId="2" xfId="0" applyFont="1" applyBorder="1" applyAlignment="1">
      <alignment vertical="center"/>
    </xf>
    <xf numFmtId="0" fontId="1" fillId="0" borderId="3" xfId="0" applyFont="1" applyBorder="1" applyAlignment="1">
      <alignment horizontal="center" vertical="center" wrapText="1"/>
    </xf>
    <xf numFmtId="0" fontId="1" fillId="0" borderId="17" xfId="0" applyFont="1" applyBorder="1" applyAlignment="1">
      <alignment vertical="center" wrapText="1"/>
    </xf>
    <xf numFmtId="0" fontId="1" fillId="0" borderId="2" xfId="0" applyFont="1" applyBorder="1" applyAlignment="1">
      <alignment vertical="center" wrapText="1"/>
    </xf>
    <xf numFmtId="0" fontId="1" fillId="0" borderId="10" xfId="0" applyFont="1" applyBorder="1" applyAlignment="1">
      <alignment vertical="center" wrapText="1"/>
    </xf>
    <xf numFmtId="0" fontId="1" fillId="0" borderId="17" xfId="0" applyFont="1" applyBorder="1" applyAlignment="1">
      <alignment horizontal="left" vertical="center" wrapText="1"/>
    </xf>
    <xf numFmtId="0" fontId="1" fillId="0" borderId="0" xfId="0" applyFont="1" applyAlignment="1">
      <alignment horizontal="center" vertical="center" wrapText="1"/>
    </xf>
    <xf numFmtId="0" fontId="2" fillId="0" borderId="19" xfId="0" applyFont="1" applyBorder="1" applyAlignment="1">
      <alignment vertical="center" wrapText="1"/>
    </xf>
    <xf numFmtId="0" fontId="1" fillId="0" borderId="9" xfId="0" applyFont="1" applyBorder="1" applyAlignment="1">
      <alignment vertical="center"/>
    </xf>
    <xf numFmtId="0" fontId="1" fillId="0" borderId="32" xfId="0" applyFont="1" applyBorder="1" applyAlignment="1">
      <alignment horizontal="left" vertical="center" wrapText="1"/>
    </xf>
    <xf numFmtId="0" fontId="1" fillId="0" borderId="17" xfId="0" applyFont="1" applyBorder="1" applyAlignment="1">
      <alignment vertical="center"/>
    </xf>
    <xf numFmtId="0" fontId="1" fillId="0" borderId="14" xfId="0" applyFont="1" applyBorder="1" applyAlignment="1">
      <alignment vertical="center"/>
    </xf>
    <xf numFmtId="0" fontId="1" fillId="0" borderId="33" xfId="0" applyFont="1" applyBorder="1" applyAlignment="1">
      <alignment horizontal="left" vertical="center" wrapText="1"/>
    </xf>
    <xf numFmtId="0" fontId="1" fillId="0" borderId="17" xfId="0" applyFont="1" applyBorder="1" applyAlignment="1">
      <alignment horizontal="center" vertical="center"/>
    </xf>
    <xf numFmtId="0" fontId="1" fillId="0" borderId="15" xfId="0" applyFont="1" applyBorder="1" applyAlignment="1">
      <alignment horizontal="left" vertical="center" wrapText="1"/>
    </xf>
    <xf numFmtId="0" fontId="1" fillId="0" borderId="33" xfId="0" applyFont="1" applyBorder="1" applyAlignment="1">
      <alignment vertical="center" wrapText="1"/>
    </xf>
    <xf numFmtId="0" fontId="1" fillId="0" borderId="30" xfId="0" applyFont="1" applyBorder="1" applyAlignment="1">
      <alignment vertical="center" wrapText="1"/>
    </xf>
    <xf numFmtId="0" fontId="1" fillId="0" borderId="32" xfId="0" applyFont="1" applyBorder="1" applyAlignment="1">
      <alignment vertical="center" wrapText="1"/>
    </xf>
    <xf numFmtId="0" fontId="1" fillId="0" borderId="18" xfId="0" applyFont="1" applyBorder="1" applyAlignment="1">
      <alignment vertical="center"/>
    </xf>
    <xf numFmtId="0" fontId="1" fillId="0" borderId="35" xfId="0" applyFont="1" applyBorder="1" applyAlignment="1">
      <alignment vertical="center" wrapText="1"/>
    </xf>
    <xf numFmtId="0" fontId="2" fillId="0" borderId="38" xfId="0" applyFont="1" applyBorder="1" applyAlignment="1">
      <alignment horizontal="center" wrapText="1"/>
    </xf>
    <xf numFmtId="0" fontId="1" fillId="0" borderId="1" xfId="0" applyFont="1" applyBorder="1" applyAlignment="1">
      <alignment vertical="center"/>
    </xf>
    <xf numFmtId="0" fontId="1" fillId="0" borderId="37" xfId="0" applyFont="1" applyBorder="1" applyAlignment="1">
      <alignment horizontal="left" vertical="center" wrapText="1"/>
    </xf>
    <xf numFmtId="0" fontId="1" fillId="0" borderId="35" xfId="0" applyFont="1" applyBorder="1" applyAlignment="1">
      <alignment horizontal="left" vertical="center" wrapText="1"/>
    </xf>
    <xf numFmtId="0" fontId="1" fillId="0" borderId="21" xfId="0" applyFont="1" applyBorder="1" applyAlignment="1">
      <alignment vertical="center"/>
    </xf>
    <xf numFmtId="0" fontId="1" fillId="0" borderId="21" xfId="0" applyFont="1" applyBorder="1" applyAlignment="1">
      <alignment horizontal="center" vertical="center"/>
    </xf>
    <xf numFmtId="0" fontId="1" fillId="0" borderId="37" xfId="0" applyFont="1" applyBorder="1" applyAlignment="1">
      <alignment vertical="center" wrapText="1"/>
    </xf>
    <xf numFmtId="0" fontId="2" fillId="0" borderId="34" xfId="0" applyFont="1" applyBorder="1" applyAlignment="1">
      <alignment horizontal="center" wrapText="1"/>
    </xf>
    <xf numFmtId="0" fontId="1" fillId="0" borderId="43" xfId="0" applyFont="1" applyBorder="1" applyAlignment="1">
      <alignment horizontal="center" vertical="center"/>
    </xf>
    <xf numFmtId="0" fontId="1" fillId="0" borderId="45" xfId="0" applyFont="1" applyBorder="1" applyAlignment="1">
      <alignment horizontal="center" vertical="center" wrapText="1"/>
    </xf>
    <xf numFmtId="0" fontId="1" fillId="0" borderId="45" xfId="0" applyFont="1" applyBorder="1" applyAlignment="1">
      <alignment horizontal="center" vertical="center"/>
    </xf>
    <xf numFmtId="0" fontId="1" fillId="0" borderId="46" xfId="0" applyFont="1" applyBorder="1" applyAlignment="1">
      <alignment horizontal="center" vertical="center" wrapText="1"/>
    </xf>
    <xf numFmtId="0" fontId="1" fillId="0" borderId="47" xfId="0" applyFont="1" applyBorder="1" applyAlignment="1">
      <alignment horizontal="center" vertical="center" wrapText="1"/>
    </xf>
    <xf numFmtId="0" fontId="1" fillId="0" borderId="47" xfId="0" applyFont="1" applyBorder="1" applyAlignment="1">
      <alignment horizontal="center" vertical="center"/>
    </xf>
    <xf numFmtId="0" fontId="1" fillId="0" borderId="48" xfId="0" applyFont="1" applyBorder="1" applyAlignment="1">
      <alignment horizontal="center" vertical="center"/>
    </xf>
    <xf numFmtId="0" fontId="1" fillId="0" borderId="49"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27" xfId="0" applyFont="1" applyBorder="1" applyAlignment="1">
      <alignment horizontal="center" vertical="center" wrapText="1"/>
    </xf>
    <xf numFmtId="0" fontId="1" fillId="0" borderId="28" xfId="0" applyFont="1" applyBorder="1" applyAlignment="1">
      <alignment horizontal="center" vertical="center" wrapText="1"/>
    </xf>
    <xf numFmtId="0" fontId="1" fillId="0" borderId="29"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37" xfId="0" applyFont="1" applyBorder="1" applyAlignment="1">
      <alignment horizontal="center" vertical="center" wrapText="1"/>
    </xf>
    <xf numFmtId="0" fontId="1" fillId="0" borderId="39" xfId="0" applyFont="1" applyBorder="1" applyAlignment="1">
      <alignment horizontal="center" vertical="center" wrapText="1"/>
    </xf>
    <xf numFmtId="0" fontId="1" fillId="0" borderId="39" xfId="0" applyFont="1" applyBorder="1"/>
    <xf numFmtId="0" fontId="2" fillId="0" borderId="35" xfId="0" applyFont="1" applyBorder="1" applyAlignment="1">
      <alignment vertical="center" wrapText="1"/>
    </xf>
    <xf numFmtId="0" fontId="2" fillId="0" borderId="20" xfId="0" applyFont="1" applyBorder="1" applyAlignment="1">
      <alignment vertical="center" wrapText="1"/>
    </xf>
    <xf numFmtId="0" fontId="2" fillId="0" borderId="40" xfId="0" applyFont="1" applyBorder="1" applyAlignment="1">
      <alignment horizontal="center" wrapText="1"/>
    </xf>
    <xf numFmtId="0" fontId="2" fillId="0" borderId="18" xfId="0" applyFont="1" applyBorder="1" applyAlignment="1">
      <alignment vertical="center" wrapText="1"/>
    </xf>
    <xf numFmtId="0" fontId="2" fillId="0" borderId="29" xfId="0" applyFont="1" applyBorder="1" applyAlignment="1">
      <alignment vertic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2" fillId="0" borderId="17" xfId="0" applyFont="1" applyBorder="1" applyAlignment="1">
      <alignment vertical="center" wrapText="1"/>
    </xf>
    <xf numFmtId="164" fontId="0" fillId="0" borderId="17" xfId="1" applyNumberFormat="1" applyFont="1" applyBorder="1"/>
    <xf numFmtId="164" fontId="0" fillId="0" borderId="17" xfId="1" applyNumberFormat="1" applyFont="1" applyBorder="1" applyAlignment="1">
      <alignment wrapText="1"/>
    </xf>
    <xf numFmtId="43" fontId="0" fillId="0" borderId="0" xfId="0" applyNumberFormat="1"/>
    <xf numFmtId="0" fontId="1" fillId="2" borderId="17" xfId="0" applyFont="1" applyFill="1" applyBorder="1" applyAlignment="1">
      <alignment vertical="center"/>
    </xf>
    <xf numFmtId="0" fontId="1" fillId="2" borderId="17" xfId="0" applyFont="1" applyFill="1" applyBorder="1" applyAlignment="1">
      <alignment horizontal="center" vertical="center" wrapText="1"/>
    </xf>
    <xf numFmtId="164" fontId="0" fillId="0" borderId="0" xfId="0" applyNumberFormat="1"/>
    <xf numFmtId="164" fontId="0" fillId="2" borderId="17" xfId="1" applyNumberFormat="1" applyFont="1" applyFill="1" applyBorder="1"/>
    <xf numFmtId="0" fontId="1" fillId="0" borderId="17" xfId="0" applyFont="1" applyBorder="1" applyAlignment="1">
      <alignment horizontal="left" vertical="center"/>
    </xf>
    <xf numFmtId="164" fontId="0" fillId="0" borderId="17" xfId="0" applyNumberFormat="1" applyBorder="1"/>
    <xf numFmtId="0" fontId="0" fillId="0" borderId="0" xfId="0" applyAlignment="1">
      <alignment vertical="center"/>
    </xf>
    <xf numFmtId="164" fontId="0" fillId="0" borderId="0" xfId="1" applyNumberFormat="1" applyFont="1"/>
    <xf numFmtId="0" fontId="0" fillId="0" borderId="0" xfId="0" applyAlignment="1">
      <alignment vertical="center" wrapText="1"/>
    </xf>
    <xf numFmtId="164" fontId="1" fillId="0" borderId="37" xfId="1" applyNumberFormat="1" applyFont="1" applyBorder="1" applyAlignment="1">
      <alignment horizontal="center" vertical="center"/>
    </xf>
    <xf numFmtId="164" fontId="1" fillId="0" borderId="2" xfId="1" applyNumberFormat="1" applyFont="1" applyBorder="1" applyAlignment="1">
      <alignment horizontal="center" vertical="center"/>
    </xf>
    <xf numFmtId="164" fontId="1" fillId="0" borderId="2" xfId="1" applyNumberFormat="1" applyFont="1" applyBorder="1" applyAlignment="1">
      <alignment horizontal="center" vertical="center" wrapText="1"/>
    </xf>
    <xf numFmtId="164" fontId="1" fillId="0" borderId="3" xfId="1" applyNumberFormat="1" applyFont="1" applyBorder="1" applyAlignment="1">
      <alignment horizontal="center" vertical="center" wrapText="1"/>
    </xf>
    <xf numFmtId="164" fontId="1" fillId="0" borderId="50" xfId="1" applyNumberFormat="1" applyFont="1" applyBorder="1" applyAlignment="1">
      <alignment horizontal="center" vertical="center"/>
    </xf>
    <xf numFmtId="164" fontId="1" fillId="0" borderId="10" xfId="1" applyNumberFormat="1" applyFont="1" applyBorder="1" applyAlignment="1">
      <alignment horizontal="center" vertical="center"/>
    </xf>
    <xf numFmtId="164" fontId="1" fillId="0" borderId="10" xfId="1" applyNumberFormat="1" applyFont="1" applyBorder="1" applyAlignment="1">
      <alignment horizontal="center" vertical="center" wrapText="1"/>
    </xf>
    <xf numFmtId="164" fontId="1" fillId="0" borderId="11" xfId="1" applyNumberFormat="1" applyFont="1" applyBorder="1" applyAlignment="1">
      <alignment horizontal="center" vertical="center" wrapText="1"/>
    </xf>
    <xf numFmtId="164" fontId="1" fillId="0" borderId="51" xfId="1" applyNumberFormat="1" applyFont="1" applyBorder="1" applyAlignment="1">
      <alignment horizontal="center" vertical="center" wrapText="1"/>
    </xf>
    <xf numFmtId="164" fontId="1" fillId="0" borderId="17" xfId="1" applyNumberFormat="1" applyFont="1" applyBorder="1" applyAlignment="1">
      <alignment horizontal="center" vertical="center" wrapText="1"/>
    </xf>
    <xf numFmtId="164" fontId="1" fillId="0" borderId="16" xfId="1" applyNumberFormat="1" applyFont="1" applyBorder="1" applyAlignment="1">
      <alignment horizontal="center" vertical="center" wrapText="1"/>
    </xf>
    <xf numFmtId="164" fontId="1" fillId="0" borderId="52" xfId="1" applyNumberFormat="1" applyFont="1" applyBorder="1" applyAlignment="1">
      <alignment horizontal="center" vertical="center" wrapText="1"/>
    </xf>
    <xf numFmtId="164" fontId="1" fillId="0" borderId="19" xfId="1" applyNumberFormat="1" applyFont="1" applyBorder="1" applyAlignment="1">
      <alignment horizontal="center" vertical="center" wrapText="1"/>
    </xf>
    <xf numFmtId="164" fontId="1" fillId="0" borderId="20" xfId="1" applyNumberFormat="1" applyFont="1" applyBorder="1" applyAlignment="1">
      <alignment horizontal="center" vertical="center" wrapText="1"/>
    </xf>
    <xf numFmtId="164" fontId="1" fillId="0" borderId="50" xfId="1" applyNumberFormat="1" applyFont="1" applyBorder="1" applyAlignment="1">
      <alignment horizontal="center" vertical="center" wrapText="1"/>
    </xf>
    <xf numFmtId="164" fontId="1" fillId="0" borderId="27" xfId="1" applyNumberFormat="1" applyFont="1" applyBorder="1" applyAlignment="1">
      <alignment horizontal="center" vertical="center" wrapText="1"/>
    </xf>
    <xf numFmtId="164" fontId="1" fillId="0" borderId="28" xfId="1" applyNumberFormat="1" applyFont="1" applyBorder="1" applyAlignment="1">
      <alignment horizontal="center" vertical="center" wrapText="1"/>
    </xf>
    <xf numFmtId="164" fontId="1" fillId="0" borderId="29" xfId="1" applyNumberFormat="1" applyFont="1" applyBorder="1" applyAlignment="1">
      <alignment horizontal="center" vertical="center" wrapText="1"/>
    </xf>
    <xf numFmtId="0" fontId="0" fillId="0" borderId="17" xfId="0" applyBorder="1"/>
    <xf numFmtId="164" fontId="0" fillId="0" borderId="17" xfId="1" applyNumberFormat="1" applyFont="1" applyFill="1" applyBorder="1"/>
    <xf numFmtId="164" fontId="1" fillId="0" borderId="17" xfId="0" applyNumberFormat="1" applyFont="1" applyBorder="1" applyAlignment="1">
      <alignment horizontal="center" vertical="center" wrapText="1"/>
    </xf>
    <xf numFmtId="164" fontId="1" fillId="0" borderId="18" xfId="0" applyNumberFormat="1" applyFont="1" applyBorder="1" applyAlignment="1">
      <alignment horizontal="center" vertical="center" wrapText="1"/>
    </xf>
    <xf numFmtId="164" fontId="1" fillId="0" borderId="9" xfId="0" applyNumberFormat="1" applyFont="1" applyBorder="1" applyAlignment="1">
      <alignment horizontal="center" vertical="center" wrapText="1"/>
    </xf>
    <xf numFmtId="0" fontId="0" fillId="0" borderId="0" xfId="0" applyAlignment="1">
      <alignment horizontal="left"/>
    </xf>
    <xf numFmtId="43" fontId="0" fillId="2" borderId="17" xfId="1" applyFont="1" applyFill="1" applyBorder="1"/>
    <xf numFmtId="0" fontId="2" fillId="0" borderId="25" xfId="0" applyFont="1" applyBorder="1" applyAlignment="1">
      <alignment vertical="center" wrapText="1"/>
    </xf>
    <xf numFmtId="0" fontId="2" fillId="0" borderId="12" xfId="0" applyFont="1" applyBorder="1" applyAlignment="1">
      <alignment vertical="center" wrapText="1"/>
    </xf>
    <xf numFmtId="0" fontId="2" fillId="0" borderId="44" xfId="0" applyFont="1" applyBorder="1" applyAlignment="1">
      <alignment vertical="center" wrapText="1"/>
    </xf>
    <xf numFmtId="0" fontId="0" fillId="0" borderId="0" xfId="0" pivotButton="1"/>
    <xf numFmtId="0" fontId="0" fillId="0" borderId="0" xfId="0" applyAlignment="1">
      <alignment horizontal="left" indent="1"/>
    </xf>
    <xf numFmtId="164" fontId="0" fillId="0" borderId="0" xfId="1" applyNumberFormat="1" applyFont="1" applyAlignment="1">
      <alignment wrapText="1"/>
    </xf>
    <xf numFmtId="0" fontId="2" fillId="0" borderId="53" xfId="0" applyFont="1" applyBorder="1" applyAlignment="1">
      <alignment horizontal="center" vertical="center" wrapText="1"/>
    </xf>
    <xf numFmtId="0" fontId="2" fillId="0" borderId="54" xfId="0" applyFont="1" applyBorder="1" applyAlignment="1">
      <alignment horizontal="center" vertical="center" wrapText="1"/>
    </xf>
    <xf numFmtId="0" fontId="2" fillId="0" borderId="10" xfId="0" applyFont="1" applyBorder="1" applyAlignment="1">
      <alignment horizontal="center" wrapText="1"/>
    </xf>
    <xf numFmtId="0" fontId="2" fillId="0" borderId="11" xfId="0" applyFont="1" applyBorder="1" applyAlignment="1">
      <alignment horizont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32" xfId="0" applyFont="1" applyBorder="1" applyAlignment="1">
      <alignment horizontal="center" vertical="center" wrapText="1"/>
    </xf>
    <xf numFmtId="0" fontId="2" fillId="0" borderId="11" xfId="0" applyFont="1" applyBorder="1" applyAlignment="1">
      <alignment horizontal="center" vertical="center" wrapText="1"/>
    </xf>
    <xf numFmtId="0" fontId="1" fillId="0" borderId="55" xfId="0" applyFont="1" applyBorder="1" applyAlignment="1">
      <alignment horizontal="center" vertical="center" wrapText="1"/>
    </xf>
    <xf numFmtId="0" fontId="1" fillId="0" borderId="56" xfId="0" applyFont="1" applyBorder="1" applyAlignment="1">
      <alignment horizontal="center" vertical="center" wrapText="1"/>
    </xf>
    <xf numFmtId="0" fontId="1" fillId="0" borderId="25" xfId="0" applyFont="1" applyBorder="1" applyAlignment="1">
      <alignment horizontal="center" vertical="center" wrapText="1"/>
    </xf>
    <xf numFmtId="0" fontId="1" fillId="0" borderId="5"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6"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8"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55" xfId="0" applyFont="1" applyBorder="1" applyAlignment="1">
      <alignment horizontal="center"/>
    </xf>
    <xf numFmtId="0" fontId="1" fillId="0" borderId="56" xfId="0" applyFont="1" applyBorder="1" applyAlignment="1">
      <alignment horizontal="center"/>
    </xf>
    <xf numFmtId="0" fontId="1" fillId="0" borderId="57" xfId="0" applyFont="1" applyBorder="1" applyAlignment="1">
      <alignment horizontal="center" vertical="center" wrapText="1"/>
    </xf>
    <xf numFmtId="0" fontId="1" fillId="0" borderId="57" xfId="0" applyFont="1" applyBorder="1" applyAlignment="1">
      <alignment horizontal="center"/>
    </xf>
    <xf numFmtId="0" fontId="1" fillId="0" borderId="30" xfId="0" applyFont="1" applyBorder="1" applyAlignment="1">
      <alignment horizontal="center" vertical="center" wrapText="1"/>
    </xf>
    <xf numFmtId="0" fontId="1" fillId="0" borderId="36"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2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4" xfId="0" applyFont="1" applyBorder="1" applyAlignment="1">
      <alignment horizontal="center" vertical="center" wrapText="1"/>
    </xf>
    <xf numFmtId="0" fontId="2" fillId="0" borderId="32" xfId="0" applyFont="1" applyBorder="1" applyAlignment="1">
      <alignment horizontal="center" wrapText="1"/>
    </xf>
    <xf numFmtId="0" fontId="1" fillId="0" borderId="41" xfId="0" applyFont="1" applyBorder="1" applyAlignment="1">
      <alignment horizontal="center" vertical="center" wrapText="1"/>
    </xf>
    <xf numFmtId="0" fontId="1" fillId="0" borderId="42" xfId="0" applyFont="1" applyBorder="1" applyAlignment="1">
      <alignment horizontal="center" vertical="center" wrapText="1"/>
    </xf>
    <xf numFmtId="10" fontId="0" fillId="0" borderId="17" xfId="2" applyNumberFormat="1" applyFont="1" applyBorder="1" applyAlignment="1">
      <alignment horizontal="center" vertical="center"/>
    </xf>
    <xf numFmtId="0" fontId="0" fillId="0" borderId="17" xfId="1" applyNumberFormat="1" applyFont="1" applyBorder="1" applyAlignment="1">
      <alignment horizontal="center" vertical="center"/>
    </xf>
    <xf numFmtId="10" fontId="4" fillId="0" borderId="17" xfId="2" applyNumberFormat="1" applyFont="1" applyBorder="1" applyAlignment="1">
      <alignment horizontal="center" vertical="center"/>
    </xf>
  </cellXfs>
  <cellStyles count="4">
    <cellStyle name="Comma" xfId="1" builtinId="3"/>
    <cellStyle name="Normal" xfId="0" builtinId="0"/>
    <cellStyle name="Normal 3" xfId="3" xr:uid="{F8849530-547D-4AD1-B4AE-7D47687B6168}"/>
    <cellStyle name="Percent" xfId="2" builtinId="5"/>
  </cellStyles>
  <dxfs count="4">
    <dxf>
      <alignment wrapText="1"/>
    </dxf>
    <dxf>
      <alignment wrapText="1"/>
    </dxf>
    <dxf>
      <numFmt numFmtId="164" formatCode="_(* #,##0_);_(* \(#,##0\);_(* &quot;-&quot;??_);_(@_)"/>
    </dxf>
    <dxf>
      <numFmt numFmtId="164" formatCode="_(* #,##0_);_(* \(#,##0\);_(*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pivotCacheDefinition" Target="pivotCache/pivotCacheDefinition1.xml"/><Relationship Id="rId14" Type="http://schemas.openxmlformats.org/officeDocument/2006/relationships/customXml" Target="../customXml/item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Christopher Benitez" refreshedDate="45510.381513657405" createdVersion="8" refreshedVersion="8" minRefreshableVersion="3" recordCount="62" xr:uid="{EBF4DB69-EDC0-4E04-89B2-0D2CB1360B44}">
  <cacheSource type="worksheet">
    <worksheetSource ref="A3:AI65" sheet="SCE"/>
  </cacheSource>
  <cacheFields count="35">
    <cacheField name="Wildfire Mitigation" numFmtId="0">
      <sharedItems count="27">
        <s v="Long Span Initiative"/>
        <s v="WCCP"/>
        <s v="TUG"/>
        <s v="Rapid Earth Fault Current Limiter (REFCL)"/>
        <s v="Enhanced overhead inspections and remediations"/>
        <s v="Public Safety Power Shutoffs"/>
        <s v="Enhanced situational awareness"/>
        <s v="Aerial suppression"/>
        <s v="Alternative/Emerging technologies (e.g., ground fault neutralizers)"/>
        <s v="Sectionalizing devices"/>
        <s v="Community Outreach and Engagement"/>
        <s v="Emergency Preparedness"/>
        <s v="Grid Design, Operations, and Maintenance"/>
        <s v="Overview of Service Territory"/>
        <s v="Risk Methodology and Assessment"/>
        <s v="Situational Awareness and Forecasting"/>
        <s v="Wildfire Mitigation Strategy Development"/>
        <s v="Hazard Tree Management Program "/>
        <s v="Structure Brushing "/>
        <s v="Expanded Clearances for Generation Legacy Facilities  "/>
        <s v="Dead and Dying Tree Removal "/>
        <s v="Vegetation Management Work Management Tool (Arbora) "/>
        <s v="Distribution Vegetation Management "/>
        <s v="Transmission Vegetation Management "/>
        <s v="LiDAR Distribution Vegetation Inspections"/>
        <s v="LiDAR Transmission Vegetation Inspections "/>
        <s v="Other VM Programs (not listed above)"/>
      </sharedItems>
    </cacheField>
    <cacheField name="Wildfire Mitigation Category" numFmtId="0">
      <sharedItems count="7">
        <s v="System Hardening"/>
        <s v="Inspection &amp; Maintenance"/>
        <s v="PSPS"/>
        <s v="Situational Awareness &amp; Forecasting"/>
        <s v="Emergency Preparedness"/>
        <s v="Stakeholder Cooperation and Community Engagement"/>
        <s v="Vegetation Management"/>
      </sharedItems>
    </cacheField>
    <cacheField name=" Balancing or Memorandum Account Name" numFmtId="0">
      <sharedItems/>
    </cacheField>
    <cacheField name="CPUC Proceeding Number" numFmtId="0">
      <sharedItems containsBlank="1"/>
    </cacheField>
    <cacheField name="CPUC Decision Number" numFmtId="0">
      <sharedItems containsBlank="1"/>
    </cacheField>
    <cacheField name="SCE Accounting Number" numFmtId="0">
      <sharedItems containsBlank="1"/>
    </cacheField>
    <cacheField name="Any Other ID Number" numFmtId="0">
      <sharedItems containsBlank="1"/>
    </cacheField>
    <cacheField name="GRC Authorized CapEx" numFmtId="164">
      <sharedItems containsString="0" containsBlank="1" containsNumber="1" minValue="2023.4803200000001" maxValue="3200188"/>
    </cacheField>
    <cacheField name="GRC Authorized OpEx" numFmtId="164">
      <sharedItems containsString="0" containsBlank="1" containsNumber="1" minValue="-3.3150364214775897E-6" maxValue="868919.32067284547"/>
    </cacheField>
    <cacheField name="GRC Authorized  Rev Req CapEx" numFmtId="164">
      <sharedItems containsString="0" containsBlank="1" containsNumber="1" minValue="320.72163072000001" maxValue="437510"/>
    </cacheField>
    <cacheField name="GRC Authorized Rev Req OpEx" numFmtId="164">
      <sharedItems containsString="0" containsBlank="1" containsNumber="1" minValue="0" maxValue="878638.1832745712"/>
    </cacheField>
    <cacheField name="Recorded Cost CapEx" numFmtId="164">
      <sharedItems containsString="0" containsBlank="1" containsNumber="1" minValue="0" maxValue="1421725"/>
    </cacheField>
    <cacheField name="Recorded Cost OpEx" numFmtId="164">
      <sharedItems containsString="0" containsBlank="1" containsNumber="1" minValue="551.68467265159506" maxValue="1021074.7939700045"/>
    </cacheField>
    <cacheField name="Recorded Rev Req CapEx (Entered Rates)" numFmtId="164">
      <sharedItems containsString="0" containsBlank="1" containsNumber="1" minValue="0" maxValue="20932.13"/>
    </cacheField>
    <cacheField name="Recorded Rev Req OpEx (Entered Rates)" numFmtId="164">
      <sharedItems containsString="0" containsBlank="1" containsNumber="1" minValue="12" maxValue="350899.49453047698"/>
    </cacheField>
    <cacheField name="Recorded Cost CapEx (Yet to Enter Rates)" numFmtId="164">
      <sharedItems containsString="0" containsBlank="1" containsNumber="1" minValue="0" maxValue="125937"/>
    </cacheField>
    <cacheField name="Recorded Cost OpEx (Yet to Enter Rates)" numFmtId="164">
      <sharedItems containsString="0" containsBlank="1" containsNumber="1" minValue="-30137.555762213025" maxValue="381141.30374157365"/>
    </cacheField>
    <cacheField name="Non-GRC Authorized CapEx" numFmtId="164">
      <sharedItems containsString="0" containsBlank="1" containsNumber="1" minValue="10060.690026141507" maxValue="10060.690026141507"/>
    </cacheField>
    <cacheField name="Non-GRC Authorized OpEx" numFmtId="164">
      <sharedItems containsString="0" containsBlank="1" containsNumber="1" minValue="0" maxValue="38540.66535630406"/>
    </cacheField>
    <cacheField name="Non GRC Authorized Rev Req CapEx (Entered Rates)" numFmtId="164">
      <sharedItems containsString="0" containsBlank="1" containsNumber="1" minValue="1551.0710563511163" maxValue="1551.0710563511163"/>
    </cacheField>
    <cacheField name="Non-GRC Authorized Rev Req OpEx (Entered Rates)" numFmtId="164">
      <sharedItems containsString="0" containsBlank="1" containsNumber="1" minValue="0" maxValue="38540.66535630406"/>
    </cacheField>
    <cacheField name="Non-GRC Recorded Cost CapEx" numFmtId="164">
      <sharedItems containsString="0" containsBlank="1" containsNumber="1" minValue="0" maxValue="2171.6143899999997"/>
    </cacheField>
    <cacheField name="Non-GRC Recorded Cost OpEx" numFmtId="164">
      <sharedItems containsString="0" containsBlank="1" containsNumber="1" minValue="2" maxValue="44293.596912711786"/>
    </cacheField>
    <cacheField name="Non-GRC Recorded Rev Req CapEx (Entered Rates)" numFmtId="164">
      <sharedItems containsString="0" containsBlank="1" containsNumber="1" minValue="0" maxValue="77.19"/>
    </cacheField>
    <cacheField name="Non-GRC Recorded Rev Req OpEx (Entered Rates)" numFmtId="164">
      <sharedItems containsString="0" containsBlank="1" containsNumber="1" containsInteger="1" minValue="2" maxValue="19109"/>
    </cacheField>
    <cacheField name="Non-GRC Recorded Rev Req CapEx (Yet to Enter Rates)" numFmtId="164">
      <sharedItems containsString="0" containsBlank="1" containsNumber="1" minValue="82.304999999999993" maxValue="256.55369447499993"/>
    </cacheField>
    <cacheField name="Non-GRC Recorded Rev Req OpEx (Yet to Enter Rates)" numFmtId="164">
      <sharedItems containsString="0" containsBlank="1" containsNumber="1" minValue="0" maxValue="25184.596912711786"/>
    </cacheField>
    <cacheField name="Pending GRC CapEx" numFmtId="164">
      <sharedItems containsString="0" containsBlank="1" containsNumber="1" minValue="1013.4262261559703" maxValue="3792190.3838837459"/>
    </cacheField>
    <cacheField name="Pending GRC OpEx" numFmtId="164">
      <sharedItems containsString="0" containsBlank="1" containsNumber="1" minValue="1997.3175387073525" maxValue="2021184.0469043618"/>
    </cacheField>
    <cacheField name="Pending GRC Rev Req CapEx" numFmtId="164">
      <sharedItems containsString="0" containsBlank="1" containsNumber="1" minValue="-23" maxValue="2146784.7148815962"/>
    </cacheField>
    <cacheField name="Pending GRC Rev Req OpEx" numFmtId="164">
      <sharedItems containsString="0" containsBlank="1" containsNumber="1" minValue="1997.3175387073525" maxValue="2021184.0469043618"/>
    </cacheField>
    <cacheField name="Pending Non-GRC CapEx" numFmtId="164">
      <sharedItems containsString="0" containsBlank="1" containsNumber="1" minValue="1359.6250243491925" maxValue="1359.6250243491925"/>
    </cacheField>
    <cacheField name="Pending Non-GRC OpEx" numFmtId="164">
      <sharedItems containsString="0" containsBlank="1" containsNumber="1" minValue="1543.2766464822223" maxValue="126521.91652982711"/>
    </cacheField>
    <cacheField name="Pending Non-GRC Rev Req CapEx" numFmtId="164">
      <sharedItems containsString="0" containsBlank="1" containsNumber="1" minValue="215.50056635934703" maxValue="215.50056635934703"/>
    </cacheField>
    <cacheField name="Pending Non-GRC Rev Req OpEx" numFmtId="164">
      <sharedItems containsString="0" containsBlank="1" containsNumber="1" minValue="1543.2766464822223" maxValue="126521.9165298271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62">
  <r>
    <x v="0"/>
    <x v="0"/>
    <s v="Grid Hardening Balancing Account (GHBA)"/>
    <s v="a) A.23-05-010"/>
    <s v="Pending"/>
    <s v="Pending"/>
    <s v="Pending"/>
    <m/>
    <m/>
    <m/>
    <m/>
    <n v="106179.852"/>
    <m/>
    <n v="16059.53233"/>
    <m/>
    <n v="391.91981499999997"/>
    <m/>
    <m/>
    <m/>
    <m/>
    <m/>
    <m/>
    <m/>
    <m/>
    <m/>
    <m/>
    <m/>
    <m/>
    <m/>
    <m/>
    <m/>
    <m/>
    <m/>
    <m/>
    <m/>
  </r>
  <r>
    <x v="1"/>
    <x v="0"/>
    <s v="Base Revenue Requirement Balancing Account (BRRBA)"/>
    <s v="a) A.19-08-013"/>
    <s v="a) D.21-08-036 / D.23-11-096"/>
    <s v="P9019"/>
    <s v="N/A"/>
    <n v="3200188"/>
    <m/>
    <n v="437510"/>
    <m/>
    <m/>
    <m/>
    <m/>
    <m/>
    <m/>
    <m/>
    <m/>
    <m/>
    <m/>
    <m/>
    <m/>
    <m/>
    <m/>
    <m/>
    <m/>
    <m/>
    <n v="1045134.2626236856"/>
    <m/>
    <n v="2146784.7148815962"/>
    <m/>
    <m/>
    <m/>
    <m/>
    <m/>
  </r>
  <r>
    <x v="1"/>
    <x v="0"/>
    <s v="Grid Hardening Balancing Account (GHBA)"/>
    <s v="a) A.23-05-010"/>
    <s v="Pending"/>
    <s v="Pending"/>
    <s v="Pending"/>
    <m/>
    <m/>
    <m/>
    <m/>
    <m/>
    <m/>
    <m/>
    <m/>
    <m/>
    <m/>
    <m/>
    <m/>
    <m/>
    <m/>
    <m/>
    <m/>
    <m/>
    <m/>
    <m/>
    <m/>
    <m/>
    <m/>
    <m/>
    <m/>
    <m/>
    <m/>
    <m/>
    <m/>
  </r>
  <r>
    <x v="1"/>
    <x v="0"/>
    <s v="Wildfire Risk Mitigation Balancing Account (WRMBA)"/>
    <s v="a) A.19-08-013_x000a_b) A.23-05-010 _x000a_c) A.24-04-005"/>
    <s v="a) D.21-08-036 / D.23-11-096_x000a_b) N/A (Pending)_x000a_c) N/A (Pending)"/>
    <s v="P9301 / P9290"/>
    <s v="N/A"/>
    <m/>
    <m/>
    <m/>
    <m/>
    <n v="1421725"/>
    <m/>
    <m/>
    <m/>
    <n v="125937"/>
    <m/>
    <m/>
    <m/>
    <m/>
    <m/>
    <m/>
    <m/>
    <m/>
    <m/>
    <m/>
    <m/>
    <m/>
    <m/>
    <m/>
    <m/>
    <m/>
    <m/>
    <m/>
    <m/>
  </r>
  <r>
    <x v="2"/>
    <x v="0"/>
    <s v="Base Revenue Requirement Balancing Account (BRRBA)"/>
    <s v="a) A.19-08-013"/>
    <s v="a) D.21-08-036 / D.23-11-096"/>
    <s v="P9019"/>
    <s v="N/A"/>
    <n v="146823.01594877543"/>
    <m/>
    <n v="22805.577740767127"/>
    <m/>
    <m/>
    <m/>
    <m/>
    <m/>
    <m/>
    <m/>
    <m/>
    <m/>
    <m/>
    <m/>
    <m/>
    <m/>
    <m/>
    <m/>
    <m/>
    <m/>
    <m/>
    <m/>
    <m/>
    <m/>
    <m/>
    <m/>
    <m/>
    <m/>
  </r>
  <r>
    <x v="2"/>
    <x v="0"/>
    <s v="Grid Hardening Balancing Account (GHBA)"/>
    <s v="a) A.23-05-010"/>
    <s v="Pending"/>
    <s v="Pending"/>
    <s v="Pending"/>
    <m/>
    <m/>
    <m/>
    <m/>
    <m/>
    <m/>
    <m/>
    <m/>
    <m/>
    <m/>
    <m/>
    <m/>
    <m/>
    <m/>
    <m/>
    <m/>
    <m/>
    <m/>
    <m/>
    <m/>
    <n v="3792190.3838837459"/>
    <m/>
    <n v="690279.66118901968"/>
    <m/>
    <m/>
    <m/>
    <m/>
    <m/>
  </r>
  <r>
    <x v="2"/>
    <x v="0"/>
    <s v="Wildfire Plan Mitigation Memorandum Account (WMPMA)"/>
    <s v="a) A.22-06-003_x000a_b) A.23-05-010_x000a_c) A.23-10-001_x000a_d) A.24-04-005"/>
    <s v="a) D.24-03-008_x000a_b) N/A (Pending)_x000a_c) N/A (Pending)_x000a_d)N/A (Pending)"/>
    <s v="P9232"/>
    <s v="N/A"/>
    <m/>
    <m/>
    <m/>
    <m/>
    <n v="53277.06666999992"/>
    <m/>
    <n v="1023.775"/>
    <m/>
    <n v="7191.4576671749874"/>
    <m/>
    <m/>
    <m/>
    <m/>
    <m/>
    <m/>
    <m/>
    <m/>
    <m/>
    <m/>
    <m/>
    <m/>
    <m/>
    <m/>
    <m/>
    <m/>
    <m/>
    <m/>
    <m/>
  </r>
  <r>
    <x v="3"/>
    <x v="0"/>
    <s v="Grid Hardening Balancing Account (GHBA)"/>
    <s v="a) A.23-05-010"/>
    <s v="Pending"/>
    <s v="Pending"/>
    <s v="Pending"/>
    <m/>
    <m/>
    <m/>
    <m/>
    <m/>
    <m/>
    <m/>
    <m/>
    <m/>
    <m/>
    <m/>
    <m/>
    <m/>
    <m/>
    <m/>
    <m/>
    <m/>
    <m/>
    <m/>
    <m/>
    <m/>
    <m/>
    <m/>
    <m/>
    <m/>
    <m/>
    <m/>
    <m/>
  </r>
  <r>
    <x v="4"/>
    <x v="1"/>
    <s v="Base Revenue Requirement Balancing Account (BRRBA)"/>
    <s v="a) A.19-08-013"/>
    <s v="a) D.21-08-036 / D.23-11-096"/>
    <s v="P9019"/>
    <s v="N/A"/>
    <n v="220496.07930855683"/>
    <n v="0"/>
    <n v="34486.007009229987"/>
    <n v="0"/>
    <m/>
    <m/>
    <m/>
    <m/>
    <m/>
    <m/>
    <n v="10060.690026141507"/>
    <n v="0"/>
    <n v="1551.0710563511163"/>
    <n v="0"/>
    <m/>
    <m/>
    <m/>
    <m/>
    <m/>
    <m/>
    <n v="588206.15222307434"/>
    <n v="487796.74405151722"/>
    <n v="414511.25292954477"/>
    <n v="487796.74405151722"/>
    <n v="1359.6250243491925"/>
    <n v="46409.199196156202"/>
    <n v="215.50056635934703"/>
    <n v="46409.199196156202"/>
  </r>
  <r>
    <x v="4"/>
    <x v="1"/>
    <s v="Grid Hardening Balancing Account (GHBA)"/>
    <m/>
    <m/>
    <m/>
    <m/>
    <m/>
    <m/>
    <m/>
    <m/>
    <m/>
    <m/>
    <m/>
    <m/>
    <m/>
    <m/>
    <m/>
    <m/>
    <m/>
    <m/>
    <m/>
    <m/>
    <m/>
    <m/>
    <m/>
    <m/>
    <n v="2282.8893372350749"/>
    <m/>
    <n v="-23"/>
    <m/>
    <m/>
    <m/>
    <m/>
    <m/>
  </r>
  <r>
    <x v="4"/>
    <x v="1"/>
    <s v="Wildfire Plan Mitigation Memorandum Account (WMPMA)"/>
    <s v="a) A.22-06-003_x000a_b) A.23-05-010_x000a_c) A.23-10-001_x000a_d) A.24-04-005"/>
    <s v="a) D.24-03-008_x000a_b) N/A (Pending)_x000a_c) N/A (Pending)_x000a_d)N/A (Pending)"/>
    <s v="P9232"/>
    <s v="N/A"/>
    <m/>
    <m/>
    <m/>
    <m/>
    <n v="381022.15328999859"/>
    <n v="318299.64910673926"/>
    <n v="20932.13"/>
    <n v="105846"/>
    <n v="37855.520876724782"/>
    <n v="212453.64910673926"/>
    <m/>
    <m/>
    <m/>
    <m/>
    <n v="2171.6143899999997"/>
    <n v="32225.221603260761"/>
    <n v="77.19"/>
    <n v="11949"/>
    <n v="256.55369447499993"/>
    <n v="20276.221603260761"/>
    <m/>
    <m/>
    <m/>
    <m/>
    <m/>
    <m/>
    <m/>
    <m/>
  </r>
  <r>
    <x v="4"/>
    <x v="1"/>
    <s v="Fire Risk Mitigation Memorandum Account (FRMMA)"/>
    <s v="a) A.22-06-003_x000a_b) A.23-05-010_x000a_c) A.23-10-001_x000a_d) A.24-04-005"/>
    <s v="a) D.24-03-008_x000a_b) N/A (Pending)_x000a_c) N/A (Pending)_x000a_d)N/A (Pending)"/>
    <s v="P9255"/>
    <s v="N/A"/>
    <m/>
    <m/>
    <m/>
    <m/>
    <n v="0"/>
    <n v="551.68467265159506"/>
    <m/>
    <n v="545"/>
    <n v="0"/>
    <n v="6.6846726515950214"/>
    <m/>
    <m/>
    <m/>
    <m/>
    <n v="0"/>
    <n v="5.0204873484049779"/>
    <m/>
    <m/>
    <m/>
    <n v="5.0204873484049779"/>
    <m/>
    <m/>
    <m/>
    <m/>
    <m/>
    <m/>
    <m/>
    <m/>
  </r>
  <r>
    <x v="5"/>
    <x v="2"/>
    <s v="Base Revenue Requirement Balancing Account (BRRBA)"/>
    <s v="a) A.19-08-013"/>
    <s v="a) D.21-08-036 / D.23-11-096"/>
    <s v="P9019"/>
    <s v="N/A"/>
    <n v="5921.3766413764879"/>
    <n v="0"/>
    <n v="937.17004366335561"/>
    <n v="0"/>
    <m/>
    <m/>
    <m/>
    <m/>
    <m/>
    <m/>
    <m/>
    <n v="0"/>
    <m/>
    <n v="0"/>
    <m/>
    <m/>
    <m/>
    <m/>
    <m/>
    <m/>
    <m/>
    <n v="87405.866262399344"/>
    <m/>
    <n v="87405.866262399344"/>
    <m/>
    <n v="6055.7346668597784"/>
    <m/>
    <n v="6055.7346668597784"/>
  </r>
  <r>
    <x v="5"/>
    <x v="2"/>
    <s v="Wildfire Plan Mitigation Memorandum Account (WMPMA)"/>
    <s v="a) A.22-06-003_x000a_b) A.23-05-010_x000a_c) A.23-10-001_x000a_d) A.24-04-005"/>
    <s v="a) D.24-03-008_x000a_b) N/A (Pending)_x000a_c) N/A (Pending)_x000a_d)N/A (Pending)"/>
    <s v="P9232"/>
    <s v="N/A"/>
    <m/>
    <m/>
    <m/>
    <m/>
    <n v="12980.3282"/>
    <n v="80810.243443089654"/>
    <n v="512.42999999999995"/>
    <n v="20235"/>
    <n v="1490.0250504999999"/>
    <n v="60575.243443089654"/>
    <m/>
    <m/>
    <m/>
    <m/>
    <m/>
    <n v="1874.0266569103442"/>
    <m/>
    <n v="429"/>
    <m/>
    <n v="1445.0266569103442"/>
    <m/>
    <m/>
    <m/>
    <m/>
    <m/>
    <m/>
    <m/>
    <m/>
  </r>
  <r>
    <x v="6"/>
    <x v="3"/>
    <s v="Base Revenue Requirement Balancing Account (BRRBA)"/>
    <s v="a) A.19-08-013"/>
    <s v="a) D.21-08-036 / D.23-11-096"/>
    <s v="P9019"/>
    <s v="N/A"/>
    <n v="2023.4803200000001"/>
    <n v="0"/>
    <n v="320.72163072000001"/>
    <n v="0"/>
    <m/>
    <m/>
    <m/>
    <m/>
    <m/>
    <m/>
    <m/>
    <n v="0"/>
    <m/>
    <n v="0"/>
    <m/>
    <m/>
    <m/>
    <m/>
    <m/>
    <m/>
    <n v="1013.4262261559703"/>
    <n v="40442.704224224261"/>
    <n v="653.89243449791843"/>
    <n v="40442.704224224261"/>
    <m/>
    <n v="3092.8728907424083"/>
    <m/>
    <n v="3092.8728907424083"/>
  </r>
  <r>
    <x v="6"/>
    <x v="3"/>
    <s v="Wildfire Plan Mitigation Memorandum Account (WMPMA)"/>
    <s v="a) A.22-06-003_x000a_b) A.23-05-010_x000a_c) A.23-10-001_x000a_d) A.24-04-005"/>
    <s v="a) D.24-03-008_x000a_b) N/A (Pending)_x000a_c) N/A (Pending)_x000a_d)N/A (Pending)"/>
    <s v="P9232"/>
    <s v="N/A"/>
    <m/>
    <m/>
    <m/>
    <m/>
    <n v="10753.05782"/>
    <n v="18974.929571077035"/>
    <n v="868"/>
    <n v="5600"/>
    <n v="793.29881755000008"/>
    <n v="13374.929571077035"/>
    <m/>
    <m/>
    <m/>
    <m/>
    <n v="531"/>
    <n v="510.7254689229631"/>
    <n v="0"/>
    <n v="146"/>
    <n v="82.304999999999993"/>
    <n v="364.7254689229631"/>
    <m/>
    <m/>
    <m/>
    <m/>
    <m/>
    <m/>
    <m/>
    <m/>
  </r>
  <r>
    <x v="7"/>
    <x v="4"/>
    <s v="Base Revenue Requirement Balancing Account (BRRBA)"/>
    <m/>
    <m/>
    <m/>
    <m/>
    <m/>
    <m/>
    <m/>
    <m/>
    <m/>
    <m/>
    <m/>
    <m/>
    <m/>
    <m/>
    <m/>
    <m/>
    <m/>
    <m/>
    <m/>
    <m/>
    <m/>
    <m/>
    <m/>
    <m/>
    <m/>
    <n v="135778.25961437821"/>
    <m/>
    <m/>
    <m/>
    <m/>
    <m/>
    <m/>
  </r>
  <r>
    <x v="7"/>
    <x v="4"/>
    <s v="Wildfire Plan Mitigation Memorandum Account (WMPMA)"/>
    <s v="a) A.22-06-003_x000a_b) A.23-05-010_x000a_c) A.23-10-001_x000a_d) A.24-04-005"/>
    <s v="a) D.24-03-008_x000a_b) N/A (Pending)_x000a_c) N/A (Pending)_x000a_d)N/A (Pending)"/>
    <s v="P9232"/>
    <s v="N/A"/>
    <m/>
    <m/>
    <m/>
    <m/>
    <m/>
    <n v="35745"/>
    <m/>
    <n v="17545"/>
    <m/>
    <n v="18200"/>
    <m/>
    <m/>
    <m/>
    <m/>
    <m/>
    <m/>
    <m/>
    <m/>
    <m/>
    <m/>
    <m/>
    <m/>
    <m/>
    <m/>
    <m/>
    <m/>
    <m/>
    <m/>
  </r>
  <r>
    <x v="8"/>
    <x v="0"/>
    <s v="Base Revenue Requirement Balancing Account (BRRBA)"/>
    <m/>
    <m/>
    <m/>
    <m/>
    <m/>
    <m/>
    <m/>
    <m/>
    <m/>
    <m/>
    <m/>
    <m/>
    <m/>
    <m/>
    <m/>
    <m/>
    <m/>
    <m/>
    <m/>
    <m/>
    <m/>
    <m/>
    <m/>
    <m/>
    <n v="119100.00877158859"/>
    <n v="67465.500264938193"/>
    <n v="83897.93772171707"/>
    <n v="67465.500264938193"/>
    <m/>
    <n v="4634.9371133361037"/>
    <m/>
    <n v="4634.9371133361037"/>
  </r>
  <r>
    <x v="8"/>
    <x v="0"/>
    <s v="Wildfire Plan Mitigation Memorandum Account (WMPMA)"/>
    <s v="a) A.22-06-003_x000a_b) A.23-05-010_x000a_c) A.23-10-001_x000a_d) A.24-04-005"/>
    <s v="a) D.24-03-008_x000a_b) N/A (Pending)_x000a_c) N/A (Pending)_x000a_d)N/A (Pending)"/>
    <s v="P9232"/>
    <s v="N/A"/>
    <m/>
    <m/>
    <m/>
    <m/>
    <n v="42549.345659999963"/>
    <n v="1813.7527429522224"/>
    <n v="882.57"/>
    <n v="502"/>
    <n v="5660.8252131499939"/>
    <n v="1311.7527429522224"/>
    <m/>
    <m/>
    <m/>
    <m/>
    <n v="0"/>
    <n v="1491.0422370477772"/>
    <m/>
    <n v="444"/>
    <m/>
    <n v="1047.0422370477772"/>
    <m/>
    <m/>
    <m/>
    <m/>
    <m/>
    <m/>
    <m/>
    <m/>
  </r>
  <r>
    <x v="8"/>
    <x v="0"/>
    <s v="Fire Risk Mitigation Memorandum Account (FRMMA)"/>
    <s v="a) A.22-06-003_x000a_b) A.23-05-010_x000a_c) A.23-10-001_x000a_d) A.24-04-005"/>
    <s v="a) D.24-03-008_x000a_b) N/A (Pending)_x000a_c) N/A (Pending)_x000a_d)N/A (Pending)"/>
    <s v="P9255"/>
    <s v="N/A"/>
    <m/>
    <m/>
    <m/>
    <m/>
    <n v="0"/>
    <n v="575.27965208659066"/>
    <m/>
    <m/>
    <m/>
    <n v="575.27965208659066"/>
    <m/>
    <m/>
    <m/>
    <m/>
    <n v="0"/>
    <n v="338.86513791340946"/>
    <m/>
    <m/>
    <m/>
    <n v="338.86513791340946"/>
    <m/>
    <m/>
    <m/>
    <m/>
    <m/>
    <m/>
    <m/>
    <m/>
  </r>
  <r>
    <x v="9"/>
    <x v="0"/>
    <s v="Base Revenue Requirement Balancing Account (BRRBA)"/>
    <s v="a) A.22-06-003_x000a_b) A.23-05-010_x000a_c) A.23-10-001_x000a_d) A.24-04-005"/>
    <s v="a) D.24-03-008_x000a_b) N/A (Pending)_x000a_c) N/A (Pending)_x000a_d)N/A (Pending)"/>
    <s v="P9232"/>
    <s v="N/A"/>
    <n v="8277.8822928309019"/>
    <n v="0"/>
    <n v="1283.0717553887896"/>
    <n v="0"/>
    <m/>
    <m/>
    <m/>
    <m/>
    <m/>
    <m/>
    <m/>
    <m/>
    <m/>
    <m/>
    <n v="973"/>
    <n v="2"/>
    <n v="14.105"/>
    <n v="2"/>
    <n v="136.4425"/>
    <n v="0"/>
    <n v="26740.705209795866"/>
    <n v="1997.3175387073525"/>
    <n v="2558.4184191183999"/>
    <n v="1997.3175387073525"/>
    <m/>
    <m/>
    <m/>
    <m/>
  </r>
  <r>
    <x v="9"/>
    <x v="0"/>
    <s v="Wildfire Plan Mitigation Memorandum Account (WMPMA)"/>
    <m/>
    <m/>
    <m/>
    <m/>
    <m/>
    <m/>
    <m/>
    <m/>
    <n v="32045.800609999998"/>
    <n v="3943.4552999999992"/>
    <n v="1226.825"/>
    <n v="12"/>
    <n v="3724.5095930249995"/>
    <n v="3931.4552999999992"/>
    <m/>
    <m/>
    <m/>
    <m/>
    <m/>
    <m/>
    <m/>
    <m/>
    <m/>
    <m/>
    <m/>
    <m/>
    <m/>
    <m/>
    <m/>
    <m/>
    <m/>
    <m/>
  </r>
  <r>
    <x v="10"/>
    <x v="5"/>
    <s v="Base Revenue Requirement Balancing Account (BRRBA)"/>
    <s v="a) A.22-06-003_x000a_b) A.23-05-010_x000a_c) A.23-10-001_x000a_d) A.24-04-005"/>
    <s v="a) D.24-03-008_x000a_b) N/A (Pending)_x000a_c) N/A (Pending)_x000a_d)N/A (Pending)"/>
    <s v="P9232"/>
    <s v="N/A"/>
    <m/>
    <n v="0"/>
    <m/>
    <n v="0"/>
    <m/>
    <m/>
    <m/>
    <m/>
    <m/>
    <m/>
    <m/>
    <n v="0"/>
    <m/>
    <n v="0"/>
    <m/>
    <m/>
    <m/>
    <m/>
    <m/>
    <m/>
    <m/>
    <n v="149636.79221895535"/>
    <m/>
    <n v="149636.79221895535"/>
    <m/>
    <n v="2243.6895301067998"/>
    <m/>
    <n v="2243.6895301067998"/>
  </r>
  <r>
    <x v="10"/>
    <x v="5"/>
    <s v="Wildfire Plan Mitigation Memorandum Account (WMPMA)"/>
    <m/>
    <m/>
    <m/>
    <m/>
    <m/>
    <m/>
    <m/>
    <m/>
    <n v="33307.412069999998"/>
    <n v="110723.85292295326"/>
    <n v="1736.93"/>
    <n v="37274"/>
    <n v="3403.6303406750003"/>
    <n v="73449.852922953258"/>
    <m/>
    <m/>
    <m/>
    <m/>
    <n v="0"/>
    <n v="888.16182704673383"/>
    <m/>
    <n v="181"/>
    <m/>
    <n v="707.16182704673383"/>
    <m/>
    <m/>
    <m/>
    <m/>
    <m/>
    <m/>
    <m/>
    <m/>
  </r>
  <r>
    <x v="11"/>
    <x v="5"/>
    <s v="Base Revenue Requirement Balancing Account (BRRBA)"/>
    <s v="a) A.22-06-003_x000a_b) A.23-05-010_x000a_c) A.23-10-001_x000a_d) A.24-04-005"/>
    <s v="a) D.24-03-008_x000a_b) N/A (Pending)_x000a_c) N/A (Pending)_x000a_d)N/A (Pending)"/>
    <s v="P9232"/>
    <s v="N/A"/>
    <n v="2630.4577807700762"/>
    <n v="0"/>
    <n v="414.8833559843618"/>
    <n v="0"/>
    <m/>
    <m/>
    <m/>
    <m/>
    <m/>
    <m/>
    <m/>
    <n v="0"/>
    <m/>
    <n v="0"/>
    <m/>
    <m/>
    <m/>
    <m/>
    <m/>
    <m/>
    <n v="6552.0567028241276"/>
    <n v="28394.149153767172"/>
    <n v="4548.0772592571893"/>
    <n v="28394.149153767172"/>
    <m/>
    <n v="2171.4550093745602"/>
    <m/>
    <n v="2171.4550093745602"/>
  </r>
  <r>
    <x v="11"/>
    <x v="5"/>
    <s v="Wildfire Plan Mitigation Memorandum Account (WMPMA)"/>
    <m/>
    <m/>
    <m/>
    <m/>
    <m/>
    <m/>
    <m/>
    <m/>
    <n v="4554.3691699999999"/>
    <n v="19189.291099210743"/>
    <n v="542.03499999999997"/>
    <n v="5596"/>
    <n v="163.16379842500001"/>
    <n v="13593.291099210743"/>
    <m/>
    <m/>
    <m/>
    <m/>
    <n v="0"/>
    <n v="613.06556078925894"/>
    <m/>
    <n v="174"/>
    <m/>
    <n v="613.06556078925894"/>
    <m/>
    <m/>
    <m/>
    <m/>
    <m/>
    <m/>
    <m/>
    <m/>
  </r>
  <r>
    <x v="12"/>
    <x v="0"/>
    <s v="Base Revenue Requirement Balancing Account (BRRBA)"/>
    <s v="a) A.22-06-003_x000a_b) A.23-05-010_x000a_c) A.23-10-001_x000a_d) A.24-04-005"/>
    <s v="a) D.24-03-008_x000a_b) N/A (Pending)_x000a_c) N/A (Pending)_x000a_d)N/A (Pending)"/>
    <s v="P9232"/>
    <s v="N/A"/>
    <m/>
    <n v="0"/>
    <m/>
    <n v="0"/>
    <m/>
    <m/>
    <m/>
    <m/>
    <m/>
    <m/>
    <m/>
    <n v="0"/>
    <m/>
    <n v="0"/>
    <m/>
    <m/>
    <m/>
    <m/>
    <m/>
    <m/>
    <m/>
    <n v="23316.53056617143"/>
    <m/>
    <n v="23316.53056617143"/>
    <m/>
    <m/>
    <m/>
    <m/>
  </r>
  <r>
    <x v="12"/>
    <x v="0"/>
    <s v="Wildfire Plan Mitigation Memorandum Account (WMPMA)"/>
    <m/>
    <m/>
    <m/>
    <m/>
    <m/>
    <m/>
    <m/>
    <m/>
    <n v="8666.2281199999998"/>
    <n v="1493.0053699999999"/>
    <n v="1234.575"/>
    <n v="616"/>
    <n v="108.54728829999999"/>
    <n v="877.00536999999997"/>
    <m/>
    <m/>
    <m/>
    <m/>
    <m/>
    <m/>
    <m/>
    <m/>
    <m/>
    <m/>
    <m/>
    <m/>
    <m/>
    <m/>
    <m/>
    <m/>
    <m/>
    <m/>
  </r>
  <r>
    <x v="13"/>
    <x v="5"/>
    <s v="Wildfire Plan Mitigation Memorandum Account (WMPMA)"/>
    <s v="a) A.22-06-003_x000a_b) A.23-05-010_x000a_c) A.23-10-001_x000a_d) A.24-04-005"/>
    <s v="a) D.24-03-008_x000a_b) N/A (Pending)_x000a_c) N/A (Pending)_x000a_d)N/A (Pending)"/>
    <s v="P9232"/>
    <s v="N/A"/>
    <m/>
    <m/>
    <m/>
    <m/>
    <n v="0"/>
    <n v="23279.724224651894"/>
    <n v="0"/>
    <n v="10604"/>
    <m/>
    <n v="12675.724224651893"/>
    <m/>
    <n v="0"/>
    <m/>
    <n v="0"/>
    <m/>
    <m/>
    <m/>
    <m/>
    <m/>
    <m/>
    <m/>
    <m/>
    <m/>
    <m/>
    <m/>
    <m/>
    <m/>
    <m/>
  </r>
  <r>
    <x v="13"/>
    <x v="5"/>
    <s v="Base Revenue Requirement Balancing Account (BRRBA)"/>
    <m/>
    <m/>
    <m/>
    <m/>
    <m/>
    <n v="0"/>
    <m/>
    <n v="0"/>
    <m/>
    <m/>
    <m/>
    <m/>
    <m/>
    <m/>
    <m/>
    <m/>
    <m/>
    <m/>
    <m/>
    <n v="221.97938534809589"/>
    <m/>
    <n v="48"/>
    <m/>
    <n v="173.97938534809589"/>
    <m/>
    <n v="24300.886658246513"/>
    <m/>
    <n v="24300.886658246513"/>
    <m/>
    <n v="1543.2766464822223"/>
    <m/>
    <n v="1543.2766464822223"/>
  </r>
  <r>
    <x v="14"/>
    <x v="3"/>
    <s v="Wildfire Plan Mitigation Memorandum Account (WMPMA)"/>
    <s v="a) A.22-06-003_x000a_b) A.23-05-010_x000a_c) A.23-10-001_x000a_d) A.24-04-005"/>
    <s v="a) D.24-03-008_x000a_b) N/A (Pending)_x000a_c) N/A (Pending)_x000a_d)N/A (Pending)"/>
    <s v="P9232"/>
    <s v="N/A"/>
    <m/>
    <m/>
    <m/>
    <m/>
    <m/>
    <m/>
    <m/>
    <m/>
    <m/>
    <m/>
    <m/>
    <m/>
    <m/>
    <m/>
    <m/>
    <m/>
    <m/>
    <m/>
    <m/>
    <m/>
    <m/>
    <m/>
    <m/>
    <m/>
    <m/>
    <m/>
    <m/>
    <m/>
  </r>
  <r>
    <x v="15"/>
    <x v="3"/>
    <s v="Wildfire Plan Mitigation Memorandum Account (WMPMA)"/>
    <s v="a) A.22-06-003_x000a_b) A.23-05-010_x000a_c) A.23-10-001_x000a_d) A.24-04-005"/>
    <s v="a) D.24-03-008_x000a_b) N/A (Pending)_x000a_c) N/A (Pending)_x000a_d)N/A (Pending)"/>
    <s v="P9232"/>
    <s v="N/A"/>
    <m/>
    <m/>
    <m/>
    <m/>
    <n v="0"/>
    <n v="1890.9155500000002"/>
    <m/>
    <n v="394"/>
    <m/>
    <n v="1496.9155500000002"/>
    <m/>
    <m/>
    <m/>
    <m/>
    <m/>
    <m/>
    <m/>
    <m/>
    <m/>
    <m/>
    <m/>
    <m/>
    <m/>
    <m/>
    <m/>
    <m/>
    <m/>
    <m/>
  </r>
  <r>
    <x v="16"/>
    <x v="5"/>
    <s v="Wildfire Plan Mitigation Memorandum Account (WMPMA)"/>
    <s v="a) A.22-06-003_x000a_b) A.23-05-010_x000a_c) A.23-10-001_x000a_d) A.24-04-005"/>
    <s v="a) D.24-03-008_x000a_b) N/A (Pending)_x000a_c) N/A (Pending)_x000a_d)N/A (Pending)"/>
    <s v="P9232"/>
    <s v="N/A"/>
    <m/>
    <m/>
    <m/>
    <m/>
    <m/>
    <n v="624"/>
    <m/>
    <n v="343"/>
    <m/>
    <n v="281"/>
    <m/>
    <m/>
    <m/>
    <m/>
    <m/>
    <n v="52"/>
    <m/>
    <n v="34"/>
    <m/>
    <n v="18"/>
    <m/>
    <m/>
    <m/>
    <m/>
    <m/>
    <m/>
    <m/>
    <m/>
  </r>
  <r>
    <x v="17"/>
    <x v="6"/>
    <s v="Vegetation Management Balancing Account (VMBA)"/>
    <s v="a) A.19-08-013_x000a_b) A.22-06-003_x000a_c) A.23-05-010_x000a_d) A.23-10-001_x000a_e) A.24-04-005"/>
    <s v="a) D.21-08-036 / D.23-11-096_x000a_b) D.24-03-008_x000a_c) N/A (Pending)_x000a_d) N/A (Pending)_x000a_e) N/A (Pending)"/>
    <s v="P9278 / P9289"/>
    <s v="N/A"/>
    <m/>
    <n v="-3.3150364214775897E-6"/>
    <m/>
    <n v="0"/>
    <m/>
    <n v="80116.43327502691"/>
    <m/>
    <n v="32946"/>
    <m/>
    <n v="47170.433275026902"/>
    <m/>
    <n v="2.1928634821918132"/>
    <m/>
    <n v="2.1928634821918132"/>
    <m/>
    <n v="767.51933497309574"/>
    <m/>
    <n v="30"/>
    <m/>
    <n v="737.51933497309574"/>
    <m/>
    <n v="4541.4518872704139"/>
    <m/>
    <n v="4541.4518872704139"/>
    <m/>
    <m/>
    <m/>
    <m/>
  </r>
  <r>
    <x v="17"/>
    <x v="6"/>
    <s v="Base Revenue Requirement Balancing Account (BRRBA)"/>
    <s v="a) A.19-08-013"/>
    <s v="a) D.21-08-036 / D.23-11-096"/>
    <s v="P9019"/>
    <s v="N/A"/>
    <m/>
    <n v="422.31049013384865"/>
    <m/>
    <n v="427.03403296599578"/>
    <m/>
    <m/>
    <m/>
    <m/>
    <m/>
    <m/>
    <m/>
    <m/>
    <m/>
    <m/>
    <m/>
    <m/>
    <m/>
    <m/>
    <m/>
    <m/>
    <m/>
    <m/>
    <m/>
    <m/>
    <m/>
    <m/>
    <m/>
    <m/>
  </r>
  <r>
    <x v="17"/>
    <x v="6"/>
    <s v="Fire Risk Mitigation Memorandum Account (FRMMA)"/>
    <s v="a) A.22-06-003_x000a_b) A.23-05-010_x000a_c) A.23-10-001_x000a_d) A.24-04-005"/>
    <s v="a) D.24-03-008_x000a_b) N/A (Pending)_x000a_c) N/A (Pending)_x000a_d)N/A (Pending)"/>
    <s v="P9255"/>
    <s v="N/A"/>
    <m/>
    <m/>
    <m/>
    <m/>
    <m/>
    <m/>
    <m/>
    <m/>
    <m/>
    <m/>
    <m/>
    <m/>
    <m/>
    <m/>
    <m/>
    <m/>
    <m/>
    <m/>
    <m/>
    <m/>
    <m/>
    <m/>
    <m/>
    <m/>
    <m/>
    <m/>
    <m/>
    <m/>
  </r>
  <r>
    <x v="18"/>
    <x v="6"/>
    <s v="Vegetation Management Balancing Account (VMBA)"/>
    <s v="a) A.19-08-013_x000a_b) A.22-06-003_x000a_c) A.23-05-010_x000a_d) A.23-10-001_x000a_e) A.24-04-005"/>
    <s v="a) D.21-08-036 / D.23-11-096_x000a_b) D.24-03-008_x000a_c) N/A (Pending)_x000a_d) N/A (Pending)_x000a_e) N/A (Pending)"/>
    <s v="P9278 / P9289"/>
    <s v="N/A"/>
    <m/>
    <m/>
    <m/>
    <m/>
    <m/>
    <n v="37363.001900000003"/>
    <m/>
    <n v="11167"/>
    <m/>
    <n v="26196.001900000003"/>
    <m/>
    <m/>
    <m/>
    <m/>
    <m/>
    <m/>
    <m/>
    <m/>
    <m/>
    <m/>
    <m/>
    <m/>
    <m/>
    <m/>
    <m/>
    <m/>
    <m/>
    <m/>
  </r>
  <r>
    <x v="18"/>
    <x v="6"/>
    <s v="Base Revenue Requirement Balancing Account (BRRBA)"/>
    <s v="a) A.19-08-013"/>
    <s v="a) D.21-08-036 / D.23-11-096"/>
    <s v="P9019"/>
    <s v="N/A"/>
    <m/>
    <m/>
    <m/>
    <m/>
    <m/>
    <m/>
    <m/>
    <m/>
    <m/>
    <m/>
    <m/>
    <m/>
    <m/>
    <m/>
    <m/>
    <m/>
    <m/>
    <m/>
    <m/>
    <m/>
    <m/>
    <m/>
    <m/>
    <m/>
    <m/>
    <m/>
    <m/>
    <m/>
  </r>
  <r>
    <x v="19"/>
    <x v="6"/>
    <s v="Vegetation Management Balancing Account (VMBA)"/>
    <s v="a) A.19-08-013_x000a_b) A.22-06-003_x000a_c) A.23-05-010_x000a_d) A.23-10-001_x000a_e) A.24-04-005"/>
    <s v="a) D.21-08-036 / D.23-11-096_x000a_b) D.24-03-008_x000a_c) N/A (Pending)_x000a_d) N/A (Pending)_x000a_e) N/A (Pending)"/>
    <s v="P9278 / P9289"/>
    <s v="N/A"/>
    <m/>
    <m/>
    <m/>
    <m/>
    <m/>
    <m/>
    <m/>
    <m/>
    <m/>
    <m/>
    <m/>
    <m/>
    <m/>
    <m/>
    <m/>
    <m/>
    <m/>
    <m/>
    <m/>
    <m/>
    <m/>
    <m/>
    <m/>
    <m/>
    <m/>
    <m/>
    <m/>
    <m/>
  </r>
  <r>
    <x v="19"/>
    <x v="6"/>
    <s v="Base Revenue Requirement Balancing Account (BRRBA)"/>
    <s v="a) A.19-08-013"/>
    <s v="a) D.21-08-036 / D.23-11-096"/>
    <s v="P9019"/>
    <s v="N/A"/>
    <m/>
    <m/>
    <m/>
    <m/>
    <m/>
    <m/>
    <m/>
    <m/>
    <m/>
    <m/>
    <m/>
    <m/>
    <m/>
    <m/>
    <m/>
    <m/>
    <m/>
    <m/>
    <m/>
    <m/>
    <m/>
    <m/>
    <m/>
    <m/>
    <m/>
    <m/>
    <m/>
    <m/>
  </r>
  <r>
    <x v="19"/>
    <x v="6"/>
    <s v="Fire Risk Mitigation Memorandum Account (FRMMA)"/>
    <s v="a) A.22-06-003_x000a_b) A.23-05-010_x000a_c) A.23-10-001_x000a_d) A.24-04-005"/>
    <s v="a) D.24-03-008_x000a_b) N/A (Pending)_x000a_c) N/A (Pending)_x000a_d)N/A (Pending)"/>
    <s v="P9255"/>
    <s v="N/A"/>
    <m/>
    <m/>
    <m/>
    <m/>
    <m/>
    <m/>
    <m/>
    <m/>
    <m/>
    <m/>
    <m/>
    <m/>
    <m/>
    <m/>
    <m/>
    <m/>
    <m/>
    <m/>
    <m/>
    <m/>
    <m/>
    <m/>
    <m/>
    <m/>
    <m/>
    <m/>
    <m/>
    <m/>
  </r>
  <r>
    <x v="20"/>
    <x v="6"/>
    <s v="Vegetation Management Balancing Account (VMBA)"/>
    <s v="a) A.19-08-013_x000a_b) A.22-06-003_x000a_c) A.23-05-010_x000a_d) A.23-10-001_x000a_e) A.24-04-005"/>
    <s v="a) D.21-08-036 / D.23-11-096_x000a_b) D.24-03-008_x000a_c) N/A (Pending)_x000a_d) N/A (Pending)_x000a_e) N/A (Pending)"/>
    <s v="P9278 / P9289"/>
    <s v="N/A"/>
    <m/>
    <m/>
    <m/>
    <m/>
    <m/>
    <n v="69129.826769999971"/>
    <m/>
    <n v="21660.85859680361"/>
    <m/>
    <n v="-30137.555762213025"/>
    <m/>
    <n v="685.47622812786267"/>
    <m/>
    <n v="685.47622812786267"/>
    <m/>
    <m/>
    <m/>
    <m/>
    <m/>
    <m/>
    <m/>
    <m/>
    <m/>
    <m/>
    <m/>
    <m/>
    <m/>
    <m/>
  </r>
  <r>
    <x v="20"/>
    <x v="6"/>
    <s v="Base Revenue Requirement Balancing Account (BRRBA)"/>
    <s v="a) A.19-08-013"/>
    <s v="a) D.21-08-036 / D.23-11-096"/>
    <s v="P9019"/>
    <s v="N/A"/>
    <m/>
    <n v="132011.77557411575"/>
    <m/>
    <n v="133488.32728391222"/>
    <m/>
    <m/>
    <m/>
    <m/>
    <m/>
    <m/>
    <m/>
    <m/>
    <m/>
    <m/>
    <m/>
    <m/>
    <m/>
    <m/>
    <m/>
    <m/>
    <m/>
    <n v="145708.12599660223"/>
    <m/>
    <n v="145708.12599660223"/>
    <m/>
    <m/>
    <m/>
    <m/>
  </r>
  <r>
    <x v="20"/>
    <x v="6"/>
    <s v="Fire Risk Mitigation Memorandum Account (FRMMA)"/>
    <s v="a) A.22-06-003_x000a_b) A.23-05-010_x000a_c) A.23-10-001_x000a_d) A.24-04-005"/>
    <s v="a) D.24-03-008_x000a_b) N/A (Pending)_x000a_c) N/A (Pending)_x000a_d)N/A (Pending)"/>
    <s v="P9255"/>
    <s v="N/A"/>
    <m/>
    <m/>
    <m/>
    <m/>
    <m/>
    <m/>
    <m/>
    <m/>
    <m/>
    <m/>
    <m/>
    <m/>
    <m/>
    <m/>
    <m/>
    <m/>
    <m/>
    <m/>
    <m/>
    <m/>
    <m/>
    <m/>
    <m/>
    <m/>
    <m/>
    <m/>
    <m/>
    <m/>
  </r>
  <r>
    <x v="21"/>
    <x v="6"/>
    <s v="Vegetation Management Balancing Account (VMBA)"/>
    <s v="a) A.19-08-013_x000a_b) A.22-06-003_x000a_c) A.23-05-010_x000a_d) A.23-10-001_x000a_e) A.24-04-005"/>
    <s v="a) D.21-08-036 / D.23-11-096_x000a_b) D.24-03-008_x000a_c) N/A (Pending)_x000a_d) N/A (Pending)_x000a_e) N/A (Pending)"/>
    <s v="P9278 / P9289"/>
    <s v="N/A"/>
    <m/>
    <m/>
    <m/>
    <m/>
    <m/>
    <m/>
    <m/>
    <m/>
    <m/>
    <m/>
    <m/>
    <m/>
    <m/>
    <m/>
    <m/>
    <m/>
    <m/>
    <m/>
    <m/>
    <m/>
    <m/>
    <m/>
    <m/>
    <m/>
    <m/>
    <m/>
    <m/>
    <m/>
  </r>
  <r>
    <x v="21"/>
    <x v="6"/>
    <s v="Base Revenue Requirement Balancing Account (BRRBA)"/>
    <s v="a) A.19-08-013"/>
    <s v="a) D.21-08-036 / D.23-11-096"/>
    <s v="P9019"/>
    <s v="N/A"/>
    <m/>
    <m/>
    <m/>
    <m/>
    <m/>
    <m/>
    <m/>
    <m/>
    <m/>
    <m/>
    <m/>
    <m/>
    <m/>
    <m/>
    <m/>
    <m/>
    <m/>
    <m/>
    <m/>
    <m/>
    <m/>
    <m/>
    <m/>
    <m/>
    <m/>
    <m/>
    <m/>
    <m/>
  </r>
  <r>
    <x v="21"/>
    <x v="6"/>
    <s v="Fire Risk Mitigation Memorandum Account (FRMMA)"/>
    <s v="a) A.22-06-003_x000a_b) A.23-05-010_x000a_c) A.23-10-001_x000a_d) A.24-04-005"/>
    <s v="a) D.24-03-008_x000a_b) N/A (Pending)_x000a_c) N/A (Pending)_x000a_d)N/A (Pending)"/>
    <s v="P9255"/>
    <s v="N/A"/>
    <m/>
    <m/>
    <m/>
    <m/>
    <m/>
    <n v="21525.621586654765"/>
    <m/>
    <m/>
    <m/>
    <n v="21525.621586654765"/>
    <m/>
    <m/>
    <m/>
    <m/>
    <m/>
    <m/>
    <m/>
    <m/>
    <m/>
    <m/>
    <m/>
    <m/>
    <m/>
    <m/>
    <m/>
    <m/>
    <m/>
    <m/>
  </r>
  <r>
    <x v="22"/>
    <x v="6"/>
    <s v="Vegetation Management Balancing Account (VMBA)"/>
    <s v="a) A.19-08-013_x000a_b) A.22-06-003_x000a_c) A.23-05-010_x000a_d) A.23-10-001_x000a_e) A.24-04-005"/>
    <s v="a) D.21-08-036 / D.23-11-096_x000a_b) D.24-03-008_x000a_c) N/A (Pending)_x000a_d) N/A (Pending)_x000a_e) N/A (Pending)"/>
    <s v="P9278 / P9289"/>
    <s v="N/A"/>
    <m/>
    <m/>
    <m/>
    <m/>
    <m/>
    <n v="1021074.7939700045"/>
    <m/>
    <n v="350899.49453047698"/>
    <m/>
    <n v="381141.30374157365"/>
    <m/>
    <n v="4511.8970326086128"/>
    <m/>
    <n v="4511.8970326086128"/>
    <m/>
    <m/>
    <m/>
    <m/>
    <m/>
    <m/>
    <m/>
    <m/>
    <m/>
    <m/>
    <m/>
    <m/>
    <m/>
    <m/>
  </r>
  <r>
    <x v="22"/>
    <x v="6"/>
    <s v="Base Revenue Requirement Balancing Account (BRRBA)"/>
    <s v="a) A.19-08-013"/>
    <s v="a) D.21-08-036 / D.23-11-096"/>
    <s v="P9019"/>
    <s v="N/A"/>
    <m/>
    <n v="868919.32067284547"/>
    <m/>
    <n v="878638.1832745712"/>
    <m/>
    <m/>
    <m/>
    <m/>
    <m/>
    <m/>
    <m/>
    <m/>
    <m/>
    <m/>
    <m/>
    <m/>
    <m/>
    <m/>
    <m/>
    <m/>
    <m/>
    <n v="2021184.0469043618"/>
    <m/>
    <n v="2021184.0469043618"/>
    <m/>
    <m/>
    <m/>
    <m/>
  </r>
  <r>
    <x v="22"/>
    <x v="6"/>
    <s v="Fire Risk Mitigation Memorandum Account (FRMMA)"/>
    <s v="a) A.22-06-003_x000a_b) A.23-05-010_x000a_c) A.23-10-001_x000a_d) A.24-04-005"/>
    <s v="a) D.24-03-008_x000a_b) N/A (Pending)_x000a_c) N/A (Pending)_x000a_d)N/A (Pending)"/>
    <s v="P9255"/>
    <s v="N/A"/>
    <m/>
    <m/>
    <m/>
    <m/>
    <m/>
    <n v="38002"/>
    <m/>
    <n v="14847"/>
    <m/>
    <n v="23155"/>
    <m/>
    <m/>
    <m/>
    <m/>
    <m/>
    <m/>
    <m/>
    <m/>
    <m/>
    <m/>
    <m/>
    <m/>
    <m/>
    <m/>
    <m/>
    <m/>
    <m/>
    <m/>
  </r>
  <r>
    <x v="23"/>
    <x v="6"/>
    <s v="Vegetation Management Balancing Account (VMBA)"/>
    <s v="a) A.19-08-013_x000a_b) A.22-06-003_x000a_c) A.23-05-010_x000a_d) A.23-10-001_x000a_e) A.24-04-005"/>
    <s v="a) D.21-08-036 / D.23-11-096_x000a_b) D.24-03-008_x000a_c) N/A (Pending)_x000a_d) N/A (Pending)_x000a_e) N/A (Pending)"/>
    <s v="P9278 / P9289"/>
    <s v="N/A"/>
    <m/>
    <m/>
    <m/>
    <m/>
    <m/>
    <n v="34818.446817288226"/>
    <m/>
    <n v="18817.388671984936"/>
    <m/>
    <n v="191.37851284310273"/>
    <m/>
    <n v="38540.66535630406"/>
    <m/>
    <n v="38540.66535630406"/>
    <m/>
    <n v="44293.596912711786"/>
    <m/>
    <n v="19109"/>
    <m/>
    <n v="25184.596912711786"/>
    <m/>
    <m/>
    <m/>
    <m/>
    <m/>
    <m/>
    <m/>
    <m/>
  </r>
  <r>
    <x v="23"/>
    <x v="6"/>
    <s v="Base Revenue Requirement Balancing Account (BRRBA)"/>
    <s v="a) A.19-08-013"/>
    <s v="a) D.21-08-036 / D.23-11-096"/>
    <s v="P9019"/>
    <s v="N/A"/>
    <m/>
    <n v="50124.101318671783"/>
    <m/>
    <n v="50684.739391921124"/>
    <m/>
    <m/>
    <m/>
    <m/>
    <m/>
    <m/>
    <m/>
    <m/>
    <m/>
    <m/>
    <m/>
    <m/>
    <m/>
    <m/>
    <m/>
    <m/>
    <m/>
    <n v="141670.09223171786"/>
    <m/>
    <n v="141670.09223171786"/>
    <m/>
    <n v="126521.91652982711"/>
    <m/>
    <n v="126521.91652982711"/>
  </r>
  <r>
    <x v="23"/>
    <x v="6"/>
    <s v="Fire Risk Mitigation Memorandum Account (FRMMA)"/>
    <s v="a) A.22-06-003_x000a_b) A.23-05-010_x000a_c) A.23-10-001_x000a_d) A.24-04-005"/>
    <s v="a) D.24-03-008_x000a_b) N/A (Pending)_x000a_c) N/A (Pending)_x000a_d)N/A (Pending)"/>
    <s v="P9255"/>
    <s v="N/A"/>
    <m/>
    <m/>
    <m/>
    <m/>
    <m/>
    <n v="3262"/>
    <m/>
    <n v="970"/>
    <m/>
    <n v="2292"/>
    <m/>
    <m/>
    <m/>
    <m/>
    <m/>
    <n v="2881"/>
    <m/>
    <n v="857"/>
    <m/>
    <n v="2024"/>
    <m/>
    <m/>
    <m/>
    <m/>
    <m/>
    <m/>
    <m/>
    <m/>
  </r>
  <r>
    <x v="24"/>
    <x v="6"/>
    <s v="Vegetation Management Balancing Account (VMBA)"/>
    <s v="a) A.19-08-013_x000a_b) A.22-06-003_x000a_c) A.23-05-010_x000a_d) A.23-10-001_x000a_e) A.24-04-005"/>
    <s v="a) D.21-08-036 / D.23-11-096_x000a_b) D.24-03-008_x000a_c) N/A (Pending)_x000a_d) N/A (Pending)_x000a_e) N/A (Pending)"/>
    <s v="P9278 / P9289"/>
    <s v="N/A"/>
    <m/>
    <m/>
    <m/>
    <m/>
    <m/>
    <n v="3455.6522400000003"/>
    <m/>
    <n v="1196"/>
    <m/>
    <n v="2259.6522400000003"/>
    <m/>
    <m/>
    <m/>
    <m/>
    <m/>
    <m/>
    <m/>
    <m/>
    <m/>
    <m/>
    <m/>
    <m/>
    <m/>
    <m/>
    <m/>
    <m/>
    <m/>
    <m/>
  </r>
  <r>
    <x v="24"/>
    <x v="6"/>
    <s v="Base Revenue Requirement Balancing Account (BRRBA)"/>
    <s v="a) A.19-08-013"/>
    <s v="a) D.21-08-036 / D.23-11-096"/>
    <s v="P9019"/>
    <s v="N/A"/>
    <m/>
    <m/>
    <m/>
    <m/>
    <m/>
    <m/>
    <m/>
    <m/>
    <m/>
    <m/>
    <m/>
    <m/>
    <m/>
    <m/>
    <m/>
    <m/>
    <m/>
    <m/>
    <m/>
    <m/>
    <m/>
    <m/>
    <m/>
    <m/>
    <m/>
    <m/>
    <m/>
    <m/>
  </r>
  <r>
    <x v="24"/>
    <x v="6"/>
    <s v="Fire Risk Mitigation Memorandum Account (FRMMA)"/>
    <s v="a) A.22-06-003_x000a_b) A.23-05-010_x000a_c) A.23-10-001_x000a_d) A.24-04-005"/>
    <s v="a) D.24-03-008_x000a_b) N/A (Pending)_x000a_c) N/A (Pending)_x000a_d)N/A (Pending)"/>
    <s v="P9255"/>
    <s v="N/A"/>
    <m/>
    <m/>
    <m/>
    <m/>
    <m/>
    <m/>
    <m/>
    <m/>
    <m/>
    <m/>
    <m/>
    <m/>
    <m/>
    <m/>
    <m/>
    <m/>
    <m/>
    <m/>
    <m/>
    <m/>
    <m/>
    <m/>
    <m/>
    <m/>
    <m/>
    <m/>
    <m/>
    <m/>
  </r>
  <r>
    <x v="25"/>
    <x v="6"/>
    <s v="Vegetation Management Balancing Account (VMBA)"/>
    <s v="a) A.19-08-013_x000a_b) A.22-06-003_x000a_c) A.23-05-010_x000a_d) A.23-10-001_x000a_e) A.24-04-006"/>
    <s v="a) D.21-08-036 / D.23-11-096_x000a_b) D.24-03-008_x000a_c) N/A (Pending)_x000a_d) N/A (Pending)_x000a_e) N/A (Pending)"/>
    <s v="P9278 / P9290"/>
    <s v="N/A"/>
    <m/>
    <m/>
    <m/>
    <m/>
    <m/>
    <n v="12924.059949999995"/>
    <m/>
    <n v="3818"/>
    <m/>
    <n v="9106.0599499999953"/>
    <m/>
    <m/>
    <m/>
    <m/>
    <m/>
    <m/>
    <m/>
    <m/>
    <m/>
    <m/>
    <m/>
    <m/>
    <m/>
    <m/>
    <m/>
    <m/>
    <m/>
    <m/>
  </r>
  <r>
    <x v="25"/>
    <x v="6"/>
    <s v="Base Revenue Requirement Balancing Account (BRRBA)"/>
    <s v="a) A.19-08-014"/>
    <s v="a) D.21-08-036 / D.23-11-097"/>
    <s v="P9491"/>
    <s v="N/A"/>
    <m/>
    <m/>
    <m/>
    <m/>
    <m/>
    <m/>
    <m/>
    <m/>
    <m/>
    <m/>
    <m/>
    <m/>
    <m/>
    <m/>
    <m/>
    <m/>
    <m/>
    <m/>
    <m/>
    <m/>
    <m/>
    <m/>
    <m/>
    <m/>
    <m/>
    <m/>
    <m/>
    <m/>
  </r>
  <r>
    <x v="26"/>
    <x v="6"/>
    <s v="Vegetation Management Balancing Account (VMBA)"/>
    <s v="a) A.19-08-013_x000a_b) A.22-06-003_x000a_c) A.23-05-010_x000a_d) A.23-10-001_x000a_e) A.24-04-007"/>
    <s v="a) D.21-08-036 / D.23-11-096_x000a_b) D.24-03-008_x000a_c) N/A (Pending)_x000a_d) N/A (Pending)_x000a_e) N/A (Pending)"/>
    <s v="P9278 / P9291"/>
    <s v="N/A"/>
    <m/>
    <m/>
    <m/>
    <m/>
    <m/>
    <m/>
    <m/>
    <m/>
    <m/>
    <m/>
    <m/>
    <m/>
    <m/>
    <m/>
    <m/>
    <m/>
    <m/>
    <m/>
    <m/>
    <m/>
    <m/>
    <m/>
    <m/>
    <m/>
    <m/>
    <m/>
    <m/>
    <m/>
  </r>
  <r>
    <x v="26"/>
    <x v="6"/>
    <s v="Base Revenue Requirement Balancing Account (BRRBA)"/>
    <s v="a) A.19-08-015"/>
    <s v="a) D.21-08-036 / D.23-11-098"/>
    <s v="P9963"/>
    <s v="N/A"/>
    <m/>
    <m/>
    <m/>
    <m/>
    <m/>
    <m/>
    <m/>
    <m/>
    <m/>
    <m/>
    <m/>
    <m/>
    <m/>
    <m/>
    <m/>
    <m/>
    <m/>
    <m/>
    <m/>
    <m/>
    <m/>
    <n v="225377.94823215116"/>
    <m/>
    <n v="225377.94823215116"/>
    <m/>
    <m/>
    <m/>
    <m/>
  </r>
  <r>
    <x v="26"/>
    <x v="6"/>
    <s v="Fire Risk Mitigation Memorandum Account (FRMMA)"/>
    <s v="a) A.22-06-003_x000a_b) A.23-05-010_x000a_c) A.23-10-001_x000a_d) A.24-04-005"/>
    <s v="a) D.24-03-008_x000a_b) N/A (Pending)_x000a_c) N/A (Pending)_x000a_d)N/A (Pending)"/>
    <s v="P10199"/>
    <s v="N/A"/>
    <m/>
    <m/>
    <m/>
    <m/>
    <m/>
    <m/>
    <m/>
    <m/>
    <m/>
    <m/>
    <m/>
    <m/>
    <m/>
    <m/>
    <m/>
    <m/>
    <m/>
    <m/>
    <m/>
    <m/>
    <m/>
    <m/>
    <m/>
    <m/>
    <m/>
    <m/>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85B11C8F-E367-488C-8B23-19A5F97C3D1C}" name="PivotTable1" cacheId="0"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location ref="A1:AA36" firstHeaderRow="0" firstDataRow="1" firstDataCol="1"/>
  <pivotFields count="35">
    <pivotField axis="axisRow" showAll="0">
      <items count="28">
        <item x="7"/>
        <item x="8"/>
        <item x="10"/>
        <item x="20"/>
        <item x="22"/>
        <item x="11"/>
        <item x="4"/>
        <item x="6"/>
        <item x="19"/>
        <item x="12"/>
        <item x="17"/>
        <item x="24"/>
        <item x="25"/>
        <item x="0"/>
        <item x="26"/>
        <item x="13"/>
        <item x="5"/>
        <item x="3"/>
        <item x="14"/>
        <item x="9"/>
        <item x="15"/>
        <item x="18"/>
        <item x="23"/>
        <item x="2"/>
        <item x="21"/>
        <item x="1"/>
        <item x="16"/>
        <item t="default"/>
      </items>
    </pivotField>
    <pivotField axis="axisRow" showAll="0">
      <items count="8">
        <item x="4"/>
        <item x="1"/>
        <item x="2"/>
        <item x="3"/>
        <item x="5"/>
        <item x="0"/>
        <item x="6"/>
        <item t="default"/>
      </items>
    </pivotField>
    <pivotField showAll="0"/>
    <pivotField showAll="0"/>
    <pivotField showAll="0"/>
    <pivotField showAll="0"/>
    <pivotField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showAll="0"/>
    <pivotField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 dataField="1" showAll="0"/>
  </pivotFields>
  <rowFields count="2">
    <field x="1"/>
    <field x="0"/>
  </rowFields>
  <rowItems count="35">
    <i>
      <x/>
    </i>
    <i r="1">
      <x/>
    </i>
    <i>
      <x v="1"/>
    </i>
    <i r="1">
      <x v="6"/>
    </i>
    <i>
      <x v="2"/>
    </i>
    <i r="1">
      <x v="16"/>
    </i>
    <i>
      <x v="3"/>
    </i>
    <i r="1">
      <x v="7"/>
    </i>
    <i r="1">
      <x v="18"/>
    </i>
    <i r="1">
      <x v="20"/>
    </i>
    <i>
      <x v="4"/>
    </i>
    <i r="1">
      <x v="2"/>
    </i>
    <i r="1">
      <x v="5"/>
    </i>
    <i r="1">
      <x v="15"/>
    </i>
    <i r="1">
      <x v="26"/>
    </i>
    <i>
      <x v="5"/>
    </i>
    <i r="1">
      <x v="1"/>
    </i>
    <i r="1">
      <x v="9"/>
    </i>
    <i r="1">
      <x v="13"/>
    </i>
    <i r="1">
      <x v="17"/>
    </i>
    <i r="1">
      <x v="19"/>
    </i>
    <i r="1">
      <x v="23"/>
    </i>
    <i r="1">
      <x v="25"/>
    </i>
    <i>
      <x v="6"/>
    </i>
    <i r="1">
      <x v="3"/>
    </i>
    <i r="1">
      <x v="4"/>
    </i>
    <i r="1">
      <x v="8"/>
    </i>
    <i r="1">
      <x v="10"/>
    </i>
    <i r="1">
      <x v="11"/>
    </i>
    <i r="1">
      <x v="12"/>
    </i>
    <i r="1">
      <x v="14"/>
    </i>
    <i r="1">
      <x v="21"/>
    </i>
    <i r="1">
      <x v="22"/>
    </i>
    <i r="1">
      <x v="24"/>
    </i>
    <i t="grand">
      <x/>
    </i>
  </rowItems>
  <colFields count="1">
    <field x="-2"/>
  </colFields>
  <colItems count="26">
    <i>
      <x/>
    </i>
    <i i="1">
      <x v="1"/>
    </i>
    <i i="2">
      <x v="2"/>
    </i>
    <i i="3">
      <x v="3"/>
    </i>
    <i i="4">
      <x v="4"/>
    </i>
    <i i="5">
      <x v="5"/>
    </i>
    <i i="6">
      <x v="6"/>
    </i>
    <i i="7">
      <x v="7"/>
    </i>
    <i i="8">
      <x v="8"/>
    </i>
    <i i="9">
      <x v="9"/>
    </i>
    <i i="10">
      <x v="10"/>
    </i>
    <i i="11">
      <x v="11"/>
    </i>
    <i i="12">
      <x v="12"/>
    </i>
    <i i="13">
      <x v="13"/>
    </i>
    <i i="14">
      <x v="14"/>
    </i>
    <i i="15">
      <x v="15"/>
    </i>
    <i i="16">
      <x v="16"/>
    </i>
    <i i="17">
      <x v="17"/>
    </i>
    <i i="18">
      <x v="18"/>
    </i>
    <i i="19">
      <x v="19"/>
    </i>
    <i i="20">
      <x v="20"/>
    </i>
    <i i="21">
      <x v="21"/>
    </i>
    <i i="22">
      <x v="22"/>
    </i>
    <i i="23">
      <x v="23"/>
    </i>
    <i i="24">
      <x v="24"/>
    </i>
    <i i="25">
      <x v="25"/>
    </i>
  </colItems>
  <dataFields count="26">
    <dataField name="Sum of GRC Authorized CapEx" fld="7" baseField="0" baseItem="0"/>
    <dataField name="Sum of GRC Authorized OpEx" fld="8" baseField="0" baseItem="0"/>
    <dataField name="Sum of GRC Authorized  Rev Req CapEx" fld="9" baseField="0" baseItem="0"/>
    <dataField name="Sum of GRC Authorized Rev Req OpEx" fld="10" baseField="0" baseItem="0"/>
    <dataField name="Sum of Recorded Cost CapEx" fld="11" baseField="0" baseItem="0"/>
    <dataField name="Sum of Recorded Cost OpEx" fld="12" baseField="0" baseItem="0"/>
    <dataField name="Sum of Recorded Rev Req CapEx (Entered Rates)" fld="13" baseField="0" baseItem="0"/>
    <dataField name="Sum of Recorded Rev Req OpEx (Entered Rates)" fld="14" baseField="0" baseItem="0"/>
    <dataField name="Sum of Recorded Cost CapEx (Yet to Enter Rates)" fld="15" baseField="0" baseItem="0"/>
    <dataField name="Sum of Recorded Cost OpEx (Yet to Enter Rates)" fld="16" baseField="0" baseItem="0"/>
    <dataField name="Sum of Non-GRC Authorized CapEx" fld="17" baseField="0" baseItem="0"/>
    <dataField name="Sum of Non-GRC Authorized OpEx" fld="18" baseField="0" baseItem="0"/>
    <dataField name="Sum of Non-GRC Recorded Cost CapEx" fld="21" baseField="0" baseItem="0"/>
    <dataField name="Sum of Non-GRC Recorded Cost OpEx" fld="22" baseField="0" baseItem="0"/>
    <dataField name="Sum of Non-GRC Recorded Rev Req CapEx (Entered Rates)" fld="23" baseField="0" baseItem="0"/>
    <dataField name="Sum of Non-GRC Recorded Rev Req OpEx (Entered Rates)" fld="24" baseField="0" baseItem="0"/>
    <dataField name="Sum of Non-GRC Recorded Rev Req CapEx (Yet to Enter Rates)" fld="25" baseField="0" baseItem="0"/>
    <dataField name="Sum of Non-GRC Recorded Rev Req OpEx (Yet to Enter Rates)" fld="26" baseField="0" baseItem="0"/>
    <dataField name="Sum of Pending GRC CapEx" fld="27" baseField="0" baseItem="0"/>
    <dataField name="Sum of Pending GRC OpEx" fld="28" baseField="0" baseItem="0"/>
    <dataField name="Sum of Pending GRC Rev Req CapEx" fld="29" baseField="0" baseItem="0"/>
    <dataField name="Sum of Pending GRC Rev Req OpEx" fld="30" baseField="0" baseItem="0"/>
    <dataField name="Sum of Pending Non-GRC CapEx" fld="31" baseField="0" baseItem="0"/>
    <dataField name="Sum of Pending Non-GRC OpEx" fld="32" baseField="0" baseItem="0"/>
    <dataField name="Sum of Pending Non-GRC Rev Req CapEx" fld="33" baseField="0" baseItem="0"/>
    <dataField name="Sum of Pending Non-GRC Rev Req OpEx" fld="34" baseField="0" baseItem="0"/>
  </dataFields>
  <formats count="4">
    <format dxfId="3">
      <pivotArea outline="0" collapsedLevelsAreSubtotals="1" fieldPosition="0"/>
    </format>
    <format dxfId="2">
      <pivotArea dataOnly="0" labelOnly="1" outline="0" fieldPosition="0">
        <references count="1">
          <reference field="4294967294" count="26">
            <x v="0"/>
            <x v="1"/>
            <x v="2"/>
            <x v="3"/>
            <x v="4"/>
            <x v="5"/>
            <x v="6"/>
            <x v="7"/>
            <x v="8"/>
            <x v="9"/>
            <x v="10"/>
            <x v="11"/>
            <x v="12"/>
            <x v="13"/>
            <x v="14"/>
            <x v="15"/>
            <x v="16"/>
            <x v="17"/>
            <x v="18"/>
            <x v="19"/>
            <x v="20"/>
            <x v="21"/>
            <x v="22"/>
            <x v="23"/>
            <x v="24"/>
            <x v="25"/>
          </reference>
        </references>
      </pivotArea>
    </format>
    <format dxfId="1">
      <pivotArea outline="0" collapsedLevelsAreSubtotals="1" fieldPosition="0"/>
    </format>
    <format dxfId="0">
      <pivotArea dataOnly="0" labelOnly="1" outline="0" fieldPosition="0">
        <references count="1">
          <reference field="4294967294" count="26">
            <x v="0"/>
            <x v="1"/>
            <x v="2"/>
            <x v="3"/>
            <x v="4"/>
            <x v="5"/>
            <x v="6"/>
            <x v="7"/>
            <x v="8"/>
            <x v="9"/>
            <x v="10"/>
            <x v="11"/>
            <x v="12"/>
            <x v="13"/>
            <x v="14"/>
            <x v="15"/>
            <x v="16"/>
            <x v="17"/>
            <x v="18"/>
            <x v="19"/>
            <x v="20"/>
            <x v="21"/>
            <x v="22"/>
            <x v="23"/>
            <x v="24"/>
            <x v="25"/>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6B7FF8-F09E-418C-893E-06EFEA250523}">
  <dimension ref="A1:AS96"/>
  <sheetViews>
    <sheetView zoomScale="70" zoomScaleNormal="70" workbookViewId="0">
      <pane xSplit="7" ySplit="3" topLeftCell="H4" activePane="bottomRight" state="frozen"/>
      <selection pane="topRight" activeCell="H1" sqref="H1"/>
      <selection pane="bottomLeft" activeCell="A4" sqref="A4"/>
      <selection pane="bottomRight" sqref="A1:XFD1048576"/>
    </sheetView>
  </sheetViews>
  <sheetFormatPr defaultColWidth="35.28515625" defaultRowHeight="70.900000000000006" customHeight="1" x14ac:dyDescent="0.25"/>
  <cols>
    <col min="1" max="1" width="58.42578125" style="1" bestFit="1" customWidth="1"/>
    <col min="2" max="2" width="58.42578125" style="1" customWidth="1"/>
    <col min="3" max="7" width="35.28515625" style="1" customWidth="1"/>
    <col min="8" max="16384" width="35.28515625" style="1"/>
  </cols>
  <sheetData>
    <row r="1" spans="1:45" ht="70.900000000000006" customHeight="1" thickBot="1" x14ac:dyDescent="0.3">
      <c r="A1" s="1" t="s">
        <v>0</v>
      </c>
    </row>
    <row r="2" spans="1:45" customFormat="1" ht="78" customHeight="1" thickBot="1" x14ac:dyDescent="0.3">
      <c r="A2" s="1"/>
      <c r="B2" s="1"/>
      <c r="C2" s="1"/>
      <c r="D2" s="1"/>
      <c r="E2" s="1"/>
      <c r="F2" s="1"/>
      <c r="G2" s="1"/>
      <c r="H2" s="140" t="s">
        <v>75</v>
      </c>
      <c r="I2" s="112"/>
      <c r="J2" s="112" t="s">
        <v>70</v>
      </c>
      <c r="K2" s="112"/>
      <c r="L2" s="112" t="s">
        <v>77</v>
      </c>
      <c r="M2" s="112"/>
      <c r="N2" s="112" t="s">
        <v>76</v>
      </c>
      <c r="O2" s="112"/>
      <c r="P2" s="112" t="s">
        <v>78</v>
      </c>
      <c r="Q2" s="112"/>
      <c r="R2" s="112" t="s">
        <v>82</v>
      </c>
      <c r="S2" s="112"/>
      <c r="T2" s="112" t="s">
        <v>83</v>
      </c>
      <c r="U2" s="112"/>
      <c r="V2" s="112" t="s">
        <v>81</v>
      </c>
      <c r="W2" s="112"/>
      <c r="X2" s="112" t="s">
        <v>79</v>
      </c>
      <c r="Y2" s="112"/>
      <c r="Z2" s="112" t="s">
        <v>80</v>
      </c>
      <c r="AA2" s="112"/>
      <c r="AB2" s="112" t="s">
        <v>84</v>
      </c>
      <c r="AC2" s="112"/>
      <c r="AD2" s="112" t="s">
        <v>5</v>
      </c>
      <c r="AE2" s="112"/>
      <c r="AF2" s="112" t="s">
        <v>85</v>
      </c>
      <c r="AG2" s="112"/>
      <c r="AH2" s="112" t="s">
        <v>6</v>
      </c>
      <c r="AI2" s="113"/>
      <c r="AJ2" s="114" t="s">
        <v>7</v>
      </c>
      <c r="AK2" s="115"/>
      <c r="AL2" s="115"/>
      <c r="AM2" s="116"/>
      <c r="AN2" s="110" t="s">
        <v>8</v>
      </c>
      <c r="AO2" s="117" t="s">
        <v>71</v>
      </c>
      <c r="AP2" s="115"/>
      <c r="AQ2" s="115"/>
      <c r="AR2" s="118"/>
      <c r="AS2" s="110" t="s">
        <v>9</v>
      </c>
    </row>
    <row r="3" spans="1:45" customFormat="1" ht="78" customHeight="1" thickBot="1" x14ac:dyDescent="0.3">
      <c r="A3" s="104" t="s">
        <v>1</v>
      </c>
      <c r="B3" s="105" t="s">
        <v>97</v>
      </c>
      <c r="C3" s="105" t="s">
        <v>73</v>
      </c>
      <c r="D3" s="105" t="s">
        <v>2</v>
      </c>
      <c r="E3" s="105" t="s">
        <v>3</v>
      </c>
      <c r="F3" s="105" t="s">
        <v>74</v>
      </c>
      <c r="G3" s="106" t="s">
        <v>4</v>
      </c>
      <c r="H3" s="40" t="s">
        <v>108</v>
      </c>
      <c r="I3" s="33" t="s">
        <v>109</v>
      </c>
      <c r="J3" s="33" t="s">
        <v>110</v>
      </c>
      <c r="K3" s="33" t="s">
        <v>111</v>
      </c>
      <c r="L3" s="33" t="s">
        <v>112</v>
      </c>
      <c r="M3" s="33" t="s">
        <v>113</v>
      </c>
      <c r="N3" s="33" t="s">
        <v>114</v>
      </c>
      <c r="O3" s="33" t="s">
        <v>115</v>
      </c>
      <c r="P3" s="33" t="s">
        <v>116</v>
      </c>
      <c r="Q3" s="33" t="s">
        <v>117</v>
      </c>
      <c r="R3" s="33" t="s">
        <v>118</v>
      </c>
      <c r="S3" s="33" t="s">
        <v>119</v>
      </c>
      <c r="T3" s="33" t="s">
        <v>120</v>
      </c>
      <c r="U3" s="33" t="s">
        <v>121</v>
      </c>
      <c r="V3" s="33" t="s">
        <v>122</v>
      </c>
      <c r="W3" s="33" t="s">
        <v>123</v>
      </c>
      <c r="X3" s="33" t="s">
        <v>124</v>
      </c>
      <c r="Y3" s="33" t="s">
        <v>125</v>
      </c>
      <c r="Z3" s="33" t="s">
        <v>126</v>
      </c>
      <c r="AA3" s="33" t="s">
        <v>127</v>
      </c>
      <c r="AB3" s="33" t="s">
        <v>128</v>
      </c>
      <c r="AC3" s="33" t="s">
        <v>129</v>
      </c>
      <c r="AD3" s="33" t="s">
        <v>130</v>
      </c>
      <c r="AE3" s="33" t="s">
        <v>131</v>
      </c>
      <c r="AF3" s="33" t="s">
        <v>132</v>
      </c>
      <c r="AG3" s="33" t="s">
        <v>133</v>
      </c>
      <c r="AH3" s="33" t="s">
        <v>134</v>
      </c>
      <c r="AI3" s="61" t="s">
        <v>135</v>
      </c>
      <c r="AJ3" s="62" t="s">
        <v>86</v>
      </c>
      <c r="AK3" s="20" t="s">
        <v>87</v>
      </c>
      <c r="AL3" s="20" t="s">
        <v>88</v>
      </c>
      <c r="AM3" s="63" t="s">
        <v>89</v>
      </c>
      <c r="AN3" s="111"/>
      <c r="AO3" s="59" t="s">
        <v>86</v>
      </c>
      <c r="AP3" s="20" t="s">
        <v>87</v>
      </c>
      <c r="AQ3" s="20" t="s">
        <v>88</v>
      </c>
      <c r="AR3" s="60" t="s">
        <v>89</v>
      </c>
      <c r="AS3" s="111"/>
    </row>
    <row r="4" spans="1:45" ht="70.900000000000006" customHeight="1" thickBot="1" x14ac:dyDescent="0.3">
      <c r="A4" s="34" t="s">
        <v>10</v>
      </c>
      <c r="B4" s="35" t="s">
        <v>90</v>
      </c>
      <c r="C4" s="12" t="s">
        <v>12</v>
      </c>
      <c r="D4" s="13" t="s">
        <v>13</v>
      </c>
      <c r="E4" s="11" t="s">
        <v>11</v>
      </c>
      <c r="F4" s="11" t="s">
        <v>11</v>
      </c>
      <c r="G4" s="41" t="s">
        <v>11</v>
      </c>
      <c r="H4" s="79"/>
      <c r="I4" s="80"/>
      <c r="J4" s="81"/>
      <c r="K4" s="81"/>
      <c r="L4" s="81">
        <f>SUM('GRC Recorded Costs'!G4,'GRC Recorded Costs'!I4,'GRC Recorded Costs'!K4)</f>
        <v>106179.852</v>
      </c>
      <c r="M4" s="81"/>
      <c r="N4" s="81">
        <f>SUM('GRC Recorded Costs'!G5,'GRC Recorded Costs'!I5)</f>
        <v>16059.53233</v>
      </c>
      <c r="O4" s="81"/>
      <c r="P4" s="81">
        <f>'GRC Recorded Costs'!M5</f>
        <v>391.91981499999997</v>
      </c>
      <c r="Q4" s="81"/>
      <c r="R4" s="81"/>
      <c r="S4" s="81"/>
      <c r="T4" s="81"/>
      <c r="U4" s="81"/>
      <c r="V4" s="81"/>
      <c r="W4" s="81"/>
      <c r="X4" s="81"/>
      <c r="Y4" s="81"/>
      <c r="Z4" s="81"/>
      <c r="AA4" s="81"/>
      <c r="AB4" s="81"/>
      <c r="AC4" s="81"/>
      <c r="AD4" s="81"/>
      <c r="AE4" s="81"/>
      <c r="AF4" s="81"/>
      <c r="AG4" s="81"/>
      <c r="AH4" s="81"/>
      <c r="AI4" s="82"/>
      <c r="AJ4" s="64">
        <f>J4+K4+N4+O4+T4+U4+X4+Y4</f>
        <v>16059.53233</v>
      </c>
      <c r="AK4" s="12">
        <f>P4+Q4+Z4+AA4+AD4+AE4+AH4+AI4</f>
        <v>391.91981499999997</v>
      </c>
      <c r="AL4" s="12">
        <f>H4+L4+R4+V4</f>
        <v>106179.852</v>
      </c>
      <c r="AM4" s="65">
        <f>AB4+AF4</f>
        <v>0</v>
      </c>
      <c r="AN4" s="57"/>
      <c r="AO4" s="56">
        <f>AJ4</f>
        <v>16059.53233</v>
      </c>
      <c r="AP4" s="12">
        <f t="shared" ref="AP4:AR4" si="0">AK4</f>
        <v>391.91981499999997</v>
      </c>
      <c r="AQ4" s="12">
        <f t="shared" si="0"/>
        <v>106179.852</v>
      </c>
      <c r="AR4" s="14">
        <f t="shared" si="0"/>
        <v>0</v>
      </c>
      <c r="AS4" s="58"/>
    </row>
    <row r="5" spans="1:45" ht="70.900000000000006" customHeight="1" x14ac:dyDescent="0.25">
      <c r="A5" s="24" t="s">
        <v>14</v>
      </c>
      <c r="B5" s="18" t="s">
        <v>90</v>
      </c>
      <c r="C5" s="7" t="s">
        <v>15</v>
      </c>
      <c r="D5" s="18" t="s">
        <v>16</v>
      </c>
      <c r="E5" s="18" t="s">
        <v>17</v>
      </c>
      <c r="F5" s="7" t="s">
        <v>18</v>
      </c>
      <c r="G5" s="42" t="s">
        <v>19</v>
      </c>
      <c r="H5" s="83">
        <f>SUM('GRC Authorized Rev Req'!C5,'GRC Authorized Rev Req'!E5,'GRC Authorized Rev Req'!G5,'GRC Authorized Rev Req'!I5,'GRC Authorized Rev Req'!K5,'GRC Authorized Rev Req'!M5)</f>
        <v>3200188</v>
      </c>
      <c r="I5" s="84"/>
      <c r="J5" s="85">
        <f>SUM('GRC Authorized Rev Req'!G8,'GRC Authorized Rev Req'!I8,'GRC Authorized Rev Req'!K8,'GRC Authorized Rev Req'!M8)</f>
        <v>437510</v>
      </c>
      <c r="K5" s="85"/>
      <c r="L5" s="85"/>
      <c r="M5" s="85"/>
      <c r="N5" s="85"/>
      <c r="O5" s="85"/>
      <c r="P5" s="85"/>
      <c r="Q5" s="85"/>
      <c r="R5" s="85"/>
      <c r="S5" s="85"/>
      <c r="T5" s="85"/>
      <c r="U5" s="85"/>
      <c r="V5" s="85"/>
      <c r="W5" s="85"/>
      <c r="X5" s="85"/>
      <c r="Y5" s="85"/>
      <c r="Z5" s="85"/>
      <c r="AA5" s="85"/>
      <c r="AB5" s="85">
        <f>SUM('Pending GRC Rev Req'!C8,'Pending GRC Rev Req'!E8,'Pending GRC Rev Req'!G8,'Pending GRC Rev Req'!I8)</f>
        <v>1045134.2626236856</v>
      </c>
      <c r="AC5" s="85"/>
      <c r="AD5" s="85">
        <f>SUM('Pending GRC Rev Req'!C9,'Pending GRC Rev Req'!E9,'Pending GRC Rev Req'!G9,'Pending GRC Rev Req'!I9)</f>
        <v>2146784.7148815962</v>
      </c>
      <c r="AE5" s="85"/>
      <c r="AF5" s="85"/>
      <c r="AG5" s="85"/>
      <c r="AH5" s="85"/>
      <c r="AI5" s="86"/>
      <c r="AJ5" s="53">
        <f t="shared" ref="AJ5:AJ65" si="1">J5+K5+N5+O5+T5+U5+X5+Y5</f>
        <v>437510</v>
      </c>
      <c r="AK5" s="2">
        <f t="shared" ref="AK5:AK65" si="2">P5+Q5+Z5+AA5+AD5+AE5+AH5+AI5</f>
        <v>2146784.7148815962</v>
      </c>
      <c r="AL5" s="2">
        <f t="shared" ref="AL5:AL65" si="3">H5+L5+R5+V5</f>
        <v>3200188</v>
      </c>
      <c r="AM5" s="50">
        <f t="shared" ref="AM5:AM65" si="4">AB5+AF5</f>
        <v>1045134.2626236856</v>
      </c>
      <c r="AN5" s="119"/>
      <c r="AO5" s="134">
        <f>SUM(AJ5:AJ7)</f>
        <v>437510</v>
      </c>
      <c r="AP5" s="124">
        <f t="shared" ref="AP5:AR5" si="5">SUM(AK5:AK7)</f>
        <v>2272721.7148815962</v>
      </c>
      <c r="AQ5" s="124">
        <f t="shared" si="5"/>
        <v>4621913</v>
      </c>
      <c r="AR5" s="137">
        <f t="shared" si="5"/>
        <v>1045134.2626236856</v>
      </c>
      <c r="AS5" s="130"/>
    </row>
    <row r="6" spans="1:45" ht="70.900000000000006" customHeight="1" x14ac:dyDescent="0.25">
      <c r="A6" s="24" t="s">
        <v>14</v>
      </c>
      <c r="B6" s="25" t="s">
        <v>90</v>
      </c>
      <c r="C6" s="7" t="s">
        <v>12</v>
      </c>
      <c r="D6" s="23" t="s">
        <v>13</v>
      </c>
      <c r="E6" s="26" t="s">
        <v>11</v>
      </c>
      <c r="F6" s="26" t="s">
        <v>11</v>
      </c>
      <c r="G6" s="43" t="s">
        <v>11</v>
      </c>
      <c r="H6" s="87"/>
      <c r="I6" s="88"/>
      <c r="J6" s="88"/>
      <c r="K6" s="88"/>
      <c r="L6" s="88"/>
      <c r="M6" s="88"/>
      <c r="N6" s="88"/>
      <c r="O6" s="88"/>
      <c r="P6" s="88"/>
      <c r="Q6" s="88"/>
      <c r="R6" s="88"/>
      <c r="S6" s="88"/>
      <c r="T6" s="88"/>
      <c r="U6" s="88"/>
      <c r="V6" s="88"/>
      <c r="W6" s="88"/>
      <c r="X6" s="88"/>
      <c r="Y6" s="88"/>
      <c r="Z6" s="88"/>
      <c r="AA6" s="88"/>
      <c r="AB6" s="88"/>
      <c r="AC6" s="88"/>
      <c r="AD6" s="88"/>
      <c r="AE6" s="88"/>
      <c r="AF6" s="88"/>
      <c r="AG6" s="88"/>
      <c r="AH6" s="88"/>
      <c r="AI6" s="89"/>
      <c r="AJ6" s="54">
        <f t="shared" si="1"/>
        <v>0</v>
      </c>
      <c r="AK6" s="7">
        <f t="shared" si="2"/>
        <v>0</v>
      </c>
      <c r="AL6" s="7">
        <f t="shared" si="3"/>
        <v>0</v>
      </c>
      <c r="AM6" s="51">
        <f t="shared" si="4"/>
        <v>0</v>
      </c>
      <c r="AN6" s="119"/>
      <c r="AO6" s="135"/>
      <c r="AP6" s="125"/>
      <c r="AQ6" s="125"/>
      <c r="AR6" s="138"/>
      <c r="AS6" s="130"/>
    </row>
    <row r="7" spans="1:45" ht="70.900000000000006" customHeight="1" thickBot="1" x14ac:dyDescent="0.3">
      <c r="A7" s="31" t="s">
        <v>14</v>
      </c>
      <c r="B7" s="36" t="s">
        <v>90</v>
      </c>
      <c r="C7" s="8" t="s">
        <v>20</v>
      </c>
      <c r="D7" s="9" t="s">
        <v>21</v>
      </c>
      <c r="E7" s="9" t="s">
        <v>22</v>
      </c>
      <c r="F7" s="8" t="s">
        <v>23</v>
      </c>
      <c r="G7" s="44" t="s">
        <v>19</v>
      </c>
      <c r="H7" s="90"/>
      <c r="I7" s="91"/>
      <c r="J7" s="91"/>
      <c r="K7" s="91"/>
      <c r="L7" s="91">
        <f>SUM('GRC Recorded Costs'!C8,'GRC Recorded Costs'!E8,'GRC Recorded Costs'!G8,'GRC Recorded Costs'!I8,'GRC Recorded Costs'!K8,'GRC Recorded Costs'!M8)</f>
        <v>1421725</v>
      </c>
      <c r="M7" s="91"/>
      <c r="N7" s="91"/>
      <c r="O7" s="91"/>
      <c r="P7" s="91">
        <f>SUM('GRC Recorded Costs'!G9,'GRC Recorded Costs'!I9,'GRC Recorded Costs'!K9,'GRC Recorded Costs'!M9)</f>
        <v>125937</v>
      </c>
      <c r="Q7" s="91"/>
      <c r="R7" s="91"/>
      <c r="S7" s="91"/>
      <c r="T7" s="91"/>
      <c r="U7" s="91"/>
      <c r="V7" s="91"/>
      <c r="W7" s="91"/>
      <c r="X7" s="91"/>
      <c r="Y7" s="91"/>
      <c r="Z7" s="91"/>
      <c r="AA7" s="91"/>
      <c r="AB7" s="91"/>
      <c r="AC7" s="91"/>
      <c r="AD7" s="91"/>
      <c r="AE7" s="91"/>
      <c r="AF7" s="91"/>
      <c r="AG7" s="91"/>
      <c r="AH7" s="91"/>
      <c r="AI7" s="92"/>
      <c r="AJ7" s="100">
        <f>J7+K7+N7+O7+T7+U7+X7+Y7</f>
        <v>0</v>
      </c>
      <c r="AK7" s="8">
        <f t="shared" si="2"/>
        <v>125937</v>
      </c>
      <c r="AL7" s="8">
        <f t="shared" si="3"/>
        <v>1421725</v>
      </c>
      <c r="AM7" s="52">
        <f t="shared" si="4"/>
        <v>0</v>
      </c>
      <c r="AN7" s="120"/>
      <c r="AO7" s="136"/>
      <c r="AP7" s="126"/>
      <c r="AQ7" s="126"/>
      <c r="AR7" s="139"/>
      <c r="AS7" s="131"/>
    </row>
    <row r="8" spans="1:45" ht="70.900000000000006" customHeight="1" x14ac:dyDescent="0.25">
      <c r="A8" s="24" t="s">
        <v>24</v>
      </c>
      <c r="B8" s="15" t="s">
        <v>90</v>
      </c>
      <c r="C8" s="7" t="s">
        <v>15</v>
      </c>
      <c r="D8" s="27" t="s">
        <v>16</v>
      </c>
      <c r="E8" s="27" t="s">
        <v>17</v>
      </c>
      <c r="F8" s="5" t="s">
        <v>18</v>
      </c>
      <c r="G8" s="45" t="s">
        <v>19</v>
      </c>
      <c r="H8" s="83">
        <f>SUM('GRC Authorized Rev Req'!G9,'GRC Authorized Rev Req'!I9,'GRC Authorized Rev Req'!K9,'GRC Authorized Rev Req'!M9)</f>
        <v>146823.01594877543</v>
      </c>
      <c r="I8" s="84"/>
      <c r="J8" s="85">
        <f>SUM('GRC Authorized Rev Req'!G12,'GRC Authorized Rev Req'!I12,'GRC Authorized Rev Req'!K12,'GRC Authorized Rev Req'!M12)</f>
        <v>22805.577740767127</v>
      </c>
      <c r="K8" s="85"/>
      <c r="L8" s="85"/>
      <c r="M8" s="85"/>
      <c r="N8" s="85"/>
      <c r="O8" s="85"/>
      <c r="P8" s="85"/>
      <c r="Q8" s="85"/>
      <c r="R8" s="85"/>
      <c r="S8" s="85"/>
      <c r="T8" s="85"/>
      <c r="U8" s="85"/>
      <c r="V8" s="85"/>
      <c r="W8" s="85"/>
      <c r="X8" s="85"/>
      <c r="Y8" s="85"/>
      <c r="Z8" s="85"/>
      <c r="AA8" s="85"/>
      <c r="AB8" s="85"/>
      <c r="AC8" s="85"/>
      <c r="AD8" s="85"/>
      <c r="AE8" s="85"/>
      <c r="AF8" s="85"/>
      <c r="AG8" s="85"/>
      <c r="AH8" s="85"/>
      <c r="AI8" s="86"/>
      <c r="AJ8" s="53">
        <f t="shared" si="1"/>
        <v>22805.577740767127</v>
      </c>
      <c r="AK8" s="2">
        <f t="shared" si="2"/>
        <v>0</v>
      </c>
      <c r="AL8" s="2">
        <f t="shared" si="3"/>
        <v>146823.01594877543</v>
      </c>
      <c r="AM8" s="50">
        <f t="shared" si="4"/>
        <v>0</v>
      </c>
      <c r="AN8" s="119"/>
      <c r="AO8" s="121">
        <f>SUM(AJ8:AJ10)</f>
        <v>23829.352740767128</v>
      </c>
      <c r="AP8" s="124">
        <f t="shared" ref="AP8" si="6">SUM(AK8:AK10)</f>
        <v>697471.11885619466</v>
      </c>
      <c r="AQ8" s="124">
        <f t="shared" ref="AQ8" si="7">SUM(AL8:AL10)</f>
        <v>200100.08261877534</v>
      </c>
      <c r="AR8" s="127">
        <f t="shared" ref="AR8" si="8">SUM(AM8:AM10)</f>
        <v>3792190.3838837459</v>
      </c>
      <c r="AS8" s="130"/>
    </row>
    <row r="9" spans="1:45" ht="70.900000000000006" customHeight="1" x14ac:dyDescent="0.25">
      <c r="A9" s="24" t="s">
        <v>24</v>
      </c>
      <c r="B9" s="28" t="s">
        <v>90</v>
      </c>
      <c r="C9" s="7" t="s">
        <v>12</v>
      </c>
      <c r="D9" s="6" t="s">
        <v>13</v>
      </c>
      <c r="E9" s="4" t="s">
        <v>11</v>
      </c>
      <c r="F9" s="4" t="s">
        <v>11</v>
      </c>
      <c r="G9" s="46" t="s">
        <v>11</v>
      </c>
      <c r="H9" s="87"/>
      <c r="I9" s="88"/>
      <c r="J9" s="88"/>
      <c r="K9" s="88"/>
      <c r="L9" s="88"/>
      <c r="M9" s="88"/>
      <c r="N9" s="88"/>
      <c r="O9" s="88"/>
      <c r="P9" s="88"/>
      <c r="Q9" s="88"/>
      <c r="R9" s="88"/>
      <c r="S9" s="88"/>
      <c r="T9" s="88"/>
      <c r="U9" s="88"/>
      <c r="V9" s="88"/>
      <c r="W9" s="88"/>
      <c r="X9" s="88"/>
      <c r="Y9" s="88"/>
      <c r="Z9" s="88"/>
      <c r="AA9" s="88"/>
      <c r="AB9" s="88">
        <f>SUM('Pending GRC Rev Req'!C11,'Pending GRC Rev Req'!E11,'Pending GRC Rev Req'!G11,'Pending GRC Rev Req'!I11)</f>
        <v>3792190.3838837459</v>
      </c>
      <c r="AC9" s="88"/>
      <c r="AD9" s="88">
        <f>SUM('Pending GRC Rev Req'!C13,'Pending GRC Rev Req'!E13,'Pending GRC Rev Req'!G13,'Pending GRC Rev Req'!I13)</f>
        <v>690279.66118901968</v>
      </c>
      <c r="AE9" s="88"/>
      <c r="AF9" s="88"/>
      <c r="AG9" s="88"/>
      <c r="AH9" s="88"/>
      <c r="AI9" s="89"/>
      <c r="AJ9" s="54">
        <f t="shared" si="1"/>
        <v>0</v>
      </c>
      <c r="AK9" s="7">
        <f t="shared" si="2"/>
        <v>690279.66118901968</v>
      </c>
      <c r="AL9" s="7">
        <f t="shared" si="3"/>
        <v>0</v>
      </c>
      <c r="AM9" s="51">
        <f t="shared" si="4"/>
        <v>3792190.3838837459</v>
      </c>
      <c r="AN9" s="119"/>
      <c r="AO9" s="122"/>
      <c r="AP9" s="125"/>
      <c r="AQ9" s="125"/>
      <c r="AR9" s="128"/>
      <c r="AS9" s="130"/>
    </row>
    <row r="10" spans="1:45" ht="70.900000000000006" customHeight="1" thickBot="1" x14ac:dyDescent="0.3">
      <c r="A10" s="31" t="s">
        <v>24</v>
      </c>
      <c r="B10" s="32" t="s">
        <v>90</v>
      </c>
      <c r="C10" s="8" t="s">
        <v>25</v>
      </c>
      <c r="D10" s="37" t="s">
        <v>26</v>
      </c>
      <c r="E10" s="38" t="s">
        <v>27</v>
      </c>
      <c r="F10" s="38" t="s">
        <v>28</v>
      </c>
      <c r="G10" s="47" t="s">
        <v>19</v>
      </c>
      <c r="H10" s="90"/>
      <c r="I10" s="91"/>
      <c r="J10" s="91"/>
      <c r="K10" s="91"/>
      <c r="L10" s="91">
        <f>SUM('GRC Recorded Costs'!G12,'GRC Recorded Costs'!I12,'GRC Recorded Costs'!K12)</f>
        <v>53277.06666999992</v>
      </c>
      <c r="M10" s="91"/>
      <c r="N10" s="91">
        <f>'GRC Recorded Costs'!G13</f>
        <v>1023.775</v>
      </c>
      <c r="O10" s="91"/>
      <c r="P10" s="91">
        <f>SUM('GRC Recorded Costs'!I13,'GRC Recorded Costs'!K13)</f>
        <v>7191.4576671749874</v>
      </c>
      <c r="Q10" s="91"/>
      <c r="R10" s="91"/>
      <c r="S10" s="91"/>
      <c r="T10" s="91"/>
      <c r="U10" s="91"/>
      <c r="V10" s="91"/>
      <c r="W10" s="91"/>
      <c r="X10" s="91"/>
      <c r="Y10" s="91"/>
      <c r="Z10" s="91"/>
      <c r="AA10" s="91"/>
      <c r="AB10" s="91"/>
      <c r="AC10" s="91"/>
      <c r="AD10" s="91"/>
      <c r="AE10" s="91"/>
      <c r="AF10" s="91"/>
      <c r="AG10" s="91"/>
      <c r="AH10" s="91"/>
      <c r="AI10" s="92"/>
      <c r="AJ10" s="55">
        <f t="shared" si="1"/>
        <v>1023.775</v>
      </c>
      <c r="AK10" s="8">
        <f t="shared" si="2"/>
        <v>7191.4576671749874</v>
      </c>
      <c r="AL10" s="8">
        <f t="shared" si="3"/>
        <v>53277.06666999992</v>
      </c>
      <c r="AM10" s="52">
        <f t="shared" si="4"/>
        <v>0</v>
      </c>
      <c r="AN10" s="120"/>
      <c r="AO10" s="123"/>
      <c r="AP10" s="126"/>
      <c r="AQ10" s="126"/>
      <c r="AR10" s="129"/>
      <c r="AS10" s="131"/>
    </row>
    <row r="11" spans="1:45" ht="70.900000000000006" customHeight="1" thickBot="1" x14ac:dyDescent="0.3">
      <c r="A11" s="34" t="s">
        <v>29</v>
      </c>
      <c r="B11" s="39" t="s">
        <v>90</v>
      </c>
      <c r="C11" s="12" t="s">
        <v>12</v>
      </c>
      <c r="D11" s="13" t="s">
        <v>13</v>
      </c>
      <c r="E11" s="11" t="s">
        <v>11</v>
      </c>
      <c r="F11" s="11" t="s">
        <v>11</v>
      </c>
      <c r="G11" s="41" t="s">
        <v>11</v>
      </c>
      <c r="H11" s="79"/>
      <c r="I11" s="80"/>
      <c r="J11" s="81"/>
      <c r="K11" s="81"/>
      <c r="L11" s="81"/>
      <c r="M11" s="81"/>
      <c r="N11" s="81"/>
      <c r="O11" s="81"/>
      <c r="P11" s="81"/>
      <c r="Q11" s="81"/>
      <c r="R11" s="81"/>
      <c r="S11" s="81"/>
      <c r="T11" s="81"/>
      <c r="U11" s="81"/>
      <c r="V11" s="81"/>
      <c r="W11" s="81"/>
      <c r="X11" s="81"/>
      <c r="Y11" s="81"/>
      <c r="Z11" s="81"/>
      <c r="AA11" s="81"/>
      <c r="AB11" s="81"/>
      <c r="AC11" s="81"/>
      <c r="AD11" s="81"/>
      <c r="AE11" s="81"/>
      <c r="AF11" s="81"/>
      <c r="AG11" s="81"/>
      <c r="AH11" s="81"/>
      <c r="AI11" s="82"/>
      <c r="AJ11" s="64">
        <f t="shared" si="1"/>
        <v>0</v>
      </c>
      <c r="AK11" s="12">
        <f t="shared" si="2"/>
        <v>0</v>
      </c>
      <c r="AL11" s="12">
        <f t="shared" si="3"/>
        <v>0</v>
      </c>
      <c r="AM11" s="65">
        <f t="shared" si="4"/>
        <v>0</v>
      </c>
      <c r="AN11" s="57"/>
      <c r="AO11" s="56">
        <f>AJ11</f>
        <v>0</v>
      </c>
      <c r="AP11" s="12">
        <f t="shared" ref="AP11" si="9">AK11</f>
        <v>0</v>
      </c>
      <c r="AQ11" s="12">
        <f t="shared" ref="AQ11" si="10">AL11</f>
        <v>0</v>
      </c>
      <c r="AR11" s="14">
        <f t="shared" ref="AR11" si="11">AM11</f>
        <v>0</v>
      </c>
      <c r="AS11" s="58"/>
    </row>
    <row r="12" spans="1:45" ht="70.900000000000006" customHeight="1" x14ac:dyDescent="0.25">
      <c r="A12" s="21" t="s">
        <v>30</v>
      </c>
      <c r="B12" s="30" t="s">
        <v>91</v>
      </c>
      <c r="C12" s="2" t="s">
        <v>15</v>
      </c>
      <c r="D12" s="3" t="s">
        <v>16</v>
      </c>
      <c r="E12" s="3" t="s">
        <v>17</v>
      </c>
      <c r="F12" s="2" t="s">
        <v>18</v>
      </c>
      <c r="G12" s="48" t="s">
        <v>19</v>
      </c>
      <c r="H12" s="93">
        <f>SUM('GRC Authorized Rev Req'!G14,'GRC Authorized Rev Req'!I14,'GRC Authorized Rev Req'!K14,'GRC Authorized Rev Req'!M14)</f>
        <v>220496.07930855683</v>
      </c>
      <c r="I12" s="85">
        <f>SUM('GRC Authorized Rev Req'!H14,'GRC Authorized Rev Req'!J14,'GRC Authorized Rev Req'!L14,'GRC Authorized Rev Req'!N14)</f>
        <v>0</v>
      </c>
      <c r="J12" s="85">
        <f>SUM('GRC Authorized Rev Req'!G17,'GRC Authorized Rev Req'!I17,'GRC Authorized Rev Req'!K17,'GRC Authorized Rev Req'!M17)</f>
        <v>34486.007009229987</v>
      </c>
      <c r="K12" s="85">
        <f>SUM('GRC Authorized Rev Req'!H17,'GRC Authorized Rev Req'!J17,'GRC Authorized Rev Req'!L17,'GRC Authorized Rev Req'!N17)</f>
        <v>0</v>
      </c>
      <c r="L12" s="85"/>
      <c r="M12" s="85"/>
      <c r="N12" s="85"/>
      <c r="O12" s="85"/>
      <c r="P12" s="85"/>
      <c r="Q12" s="85"/>
      <c r="R12" s="85">
        <f>SUM('Non-GRC Auth Rev Req'!C16,'Non-GRC Auth Rev Req'!E16,'Non-GRC Auth Rev Req'!G16,'Non-GRC Auth Rev Req'!I16)</f>
        <v>10060.690026141507</v>
      </c>
      <c r="S12" s="85">
        <f>SUM('Non-GRC Auth Rev Req'!D16,'Non-GRC Auth Rev Req'!F16,'Non-GRC Auth Rev Req'!H16,'Non-GRC Auth Rev Req'!J16)</f>
        <v>0</v>
      </c>
      <c r="T12" s="85">
        <f>SUM('Non-GRC Auth Rev Req'!C19,'Non-GRC Auth Rev Req'!E19,'Non-GRC Auth Rev Req'!G19,'Non-GRC Auth Rev Req'!I19)</f>
        <v>1551.0710563511163</v>
      </c>
      <c r="U12" s="85">
        <f>SUM('Non-GRC Auth Rev Req'!D19,'Non-GRC Auth Rev Req'!F19,'Non-GRC Auth Rev Req'!H19,'Non-GRC Auth Rev Req'!J19)</f>
        <v>0</v>
      </c>
      <c r="V12" s="85"/>
      <c r="W12" s="85"/>
      <c r="X12" s="85"/>
      <c r="Y12" s="85"/>
      <c r="Z12" s="85"/>
      <c r="AA12" s="85"/>
      <c r="AB12" s="85">
        <f>SUM('Pending GRC Rev Req'!C16,'Pending GRC Rev Req'!E16,'Pending GRC Rev Req'!G16,'Pending GRC Rev Req'!I16)</f>
        <v>588206.15222307434</v>
      </c>
      <c r="AC12" s="85">
        <f>SUM('Pending GRC Rev Req'!D16,'Pending GRC Rev Req'!F16,'Pending GRC Rev Req'!H16,'Pending GRC Rev Req'!J16)</f>
        <v>487796.74405151722</v>
      </c>
      <c r="AD12" s="85">
        <f>SUM('Pending GRC Rev Req'!C19,'Pending GRC Rev Req'!E19,'Pending GRC Rev Req'!G19,'Pending GRC Rev Req'!I19)-AD13</f>
        <v>414511.25292954477</v>
      </c>
      <c r="AE12" s="85">
        <f>AC12</f>
        <v>487796.74405151722</v>
      </c>
      <c r="AF12" s="85">
        <f>SUM('Pending Non-GRC Rev Req'!C16,'Pending Non-GRC Rev Req'!E16,'Pending Non-GRC Rev Req'!G16,'Pending Non-GRC Rev Req'!I16)</f>
        <v>1359.6250243491925</v>
      </c>
      <c r="AG12" s="85">
        <f>SUM('Pending Non-GRC Rev Req'!D16,'Pending Non-GRC Rev Req'!F16,'Pending Non-GRC Rev Req'!H16,'Pending Non-GRC Rev Req'!J16)</f>
        <v>46409.199196156202</v>
      </c>
      <c r="AH12" s="85">
        <f>SUM('Pending Non-GRC Rev Req'!C19,'Pending Non-GRC Rev Req'!E19,'Pending Non-GRC Rev Req'!G19,'Pending Non-GRC Rev Req'!I19)</f>
        <v>215.50056635934703</v>
      </c>
      <c r="AI12" s="85">
        <f>SUM('Pending Non-GRC Rev Req'!D19,'Pending Non-GRC Rev Req'!F19,'Pending Non-GRC Rev Req'!H19,'Pending Non-GRC Rev Req'!J19)</f>
        <v>46409.199196156202</v>
      </c>
      <c r="AJ12" s="53">
        <f t="shared" si="1"/>
        <v>36037.078065581103</v>
      </c>
      <c r="AK12" s="2">
        <f t="shared" si="2"/>
        <v>948932.6967435776</v>
      </c>
      <c r="AL12" s="2">
        <f t="shared" si="3"/>
        <v>230556.76933469833</v>
      </c>
      <c r="AM12" s="50">
        <f t="shared" si="4"/>
        <v>589565.77724742354</v>
      </c>
      <c r="AN12" s="132"/>
      <c r="AO12" s="121">
        <f>SUM(AJ12:AJ15)</f>
        <v>175386.3980655811</v>
      </c>
      <c r="AP12" s="124">
        <f t="shared" ref="AP12:AR12" si="12">SUM(AK12:AK15)</f>
        <v>1219763.3471847773</v>
      </c>
      <c r="AQ12" s="124">
        <f t="shared" si="12"/>
        <v>613750.53701469698</v>
      </c>
      <c r="AR12" s="127">
        <f t="shared" si="12"/>
        <v>591848.66658465867</v>
      </c>
      <c r="AS12" s="133"/>
    </row>
    <row r="13" spans="1:45" ht="70.900000000000006" customHeight="1" x14ac:dyDescent="0.25">
      <c r="A13" s="24" t="s">
        <v>30</v>
      </c>
      <c r="B13" s="28" t="s">
        <v>91</v>
      </c>
      <c r="C13" s="7" t="s">
        <v>12</v>
      </c>
      <c r="D13" s="18"/>
      <c r="E13" s="18"/>
      <c r="F13" s="7"/>
      <c r="G13" s="42"/>
      <c r="H13" s="87"/>
      <c r="I13" s="88"/>
      <c r="J13" s="88"/>
      <c r="K13" s="88"/>
      <c r="L13" s="88"/>
      <c r="M13" s="88"/>
      <c r="N13" s="88"/>
      <c r="O13" s="88"/>
      <c r="P13" s="88"/>
      <c r="Q13" s="88"/>
      <c r="R13" s="88"/>
      <c r="S13" s="88"/>
      <c r="T13" s="88"/>
      <c r="U13" s="88"/>
      <c r="V13" s="88"/>
      <c r="W13" s="88"/>
      <c r="X13" s="88"/>
      <c r="Y13" s="88"/>
      <c r="Z13" s="88"/>
      <c r="AA13" s="88"/>
      <c r="AB13" s="88">
        <f>'Pending GRC Rev Req'!C17</f>
        <v>2282.8893372350749</v>
      </c>
      <c r="AC13" s="88"/>
      <c r="AD13" s="88">
        <v>-23</v>
      </c>
      <c r="AE13" s="88"/>
      <c r="AF13" s="88"/>
      <c r="AG13" s="88"/>
      <c r="AH13" s="88"/>
      <c r="AI13" s="95"/>
      <c r="AJ13" s="54">
        <f t="shared" si="1"/>
        <v>0</v>
      </c>
      <c r="AK13" s="7">
        <f t="shared" si="2"/>
        <v>-23</v>
      </c>
      <c r="AL13" s="7">
        <f t="shared" si="3"/>
        <v>0</v>
      </c>
      <c r="AM13" s="51">
        <f t="shared" si="4"/>
        <v>2282.8893372350749</v>
      </c>
      <c r="AN13" s="119"/>
      <c r="AO13" s="122"/>
      <c r="AP13" s="125"/>
      <c r="AQ13" s="125"/>
      <c r="AR13" s="128"/>
      <c r="AS13" s="130"/>
    </row>
    <row r="14" spans="1:45" ht="70.900000000000006" customHeight="1" x14ac:dyDescent="0.25">
      <c r="A14" s="24" t="s">
        <v>30</v>
      </c>
      <c r="B14" s="28" t="s">
        <v>91</v>
      </c>
      <c r="C14" s="7" t="s">
        <v>25</v>
      </c>
      <c r="D14" s="15" t="s">
        <v>26</v>
      </c>
      <c r="E14" s="7" t="s">
        <v>27</v>
      </c>
      <c r="F14" s="7" t="s">
        <v>28</v>
      </c>
      <c r="G14" s="42" t="s">
        <v>19</v>
      </c>
      <c r="H14" s="87"/>
      <c r="I14" s="88"/>
      <c r="J14" s="88"/>
      <c r="K14" s="88"/>
      <c r="L14" s="88">
        <f>SUM('GRC Recorded Costs'!G17,'GRC Recorded Costs'!I17,'GRC Recorded Costs'!K17)</f>
        <v>381022.15328999859</v>
      </c>
      <c r="M14" s="88">
        <f>SUM('GRC Recorded Costs'!H17,'GRC Recorded Costs'!J17,'GRC Recorded Costs'!L17)</f>
        <v>318299.64910673926</v>
      </c>
      <c r="N14" s="88">
        <f>'GRC Recorded Costs'!G19</f>
        <v>20932.13</v>
      </c>
      <c r="O14" s="88">
        <f>'GRC Recorded Costs'!H17</f>
        <v>105846</v>
      </c>
      <c r="P14" s="88">
        <f>SUM('GRC Recorded Costs'!I19,'GRC Recorded Costs'!K19)</f>
        <v>37855.520876724782</v>
      </c>
      <c r="Q14" s="88">
        <f>SUM('GRC Recorded Costs'!J17,'GRC Recorded Costs'!L17)</f>
        <v>212453.64910673926</v>
      </c>
      <c r="R14" s="88"/>
      <c r="S14" s="88"/>
      <c r="T14" s="88"/>
      <c r="U14" s="88"/>
      <c r="V14" s="88">
        <f>SUM('Non-GRC Recorded Cost'!C17,'Non-GRC Recorded Cost'!E17,'Non-GRC Recorded Cost'!G17)</f>
        <v>2171.6143899999997</v>
      </c>
      <c r="W14" s="88">
        <f>SUM('Non-GRC Recorded Cost'!D17,'Non-GRC Recorded Cost'!F17,'Non-GRC Recorded Cost'!H17)</f>
        <v>32225.221603260761</v>
      </c>
      <c r="X14" s="88">
        <f>'Non-GRC Recorded Cost'!C19</f>
        <v>77.19</v>
      </c>
      <c r="Y14" s="88">
        <f>'Non-GRC Recorded Cost'!D19</f>
        <v>11949</v>
      </c>
      <c r="Z14" s="88">
        <f>SUM('Non-GRC Recorded Cost'!E19,'Non-GRC Recorded Cost'!G19)</f>
        <v>256.55369447499993</v>
      </c>
      <c r="AA14" s="88">
        <f>SUM('Non-GRC Recorded Cost'!F17,'Non-GRC Recorded Cost'!H17)</f>
        <v>20276.221603260761</v>
      </c>
      <c r="AB14" s="88"/>
      <c r="AC14" s="88"/>
      <c r="AD14" s="88"/>
      <c r="AE14" s="88"/>
      <c r="AF14" s="88"/>
      <c r="AG14" s="88"/>
      <c r="AH14" s="88"/>
      <c r="AI14" s="95"/>
      <c r="AJ14" s="54">
        <f t="shared" si="1"/>
        <v>138804.32</v>
      </c>
      <c r="AK14" s="7">
        <f t="shared" si="2"/>
        <v>270841.94528119982</v>
      </c>
      <c r="AL14" s="99">
        <f>H14+L14+R14+V14</f>
        <v>383193.76767999859</v>
      </c>
      <c r="AM14" s="51">
        <f t="shared" si="4"/>
        <v>0</v>
      </c>
      <c r="AN14" s="119"/>
      <c r="AO14" s="122"/>
      <c r="AP14" s="125"/>
      <c r="AQ14" s="125"/>
      <c r="AR14" s="128"/>
      <c r="AS14" s="130"/>
    </row>
    <row r="15" spans="1:45" ht="70.900000000000006" customHeight="1" thickBot="1" x14ac:dyDescent="0.3">
      <c r="A15" s="31" t="s">
        <v>30</v>
      </c>
      <c r="B15" s="32" t="s">
        <v>91</v>
      </c>
      <c r="C15" s="8" t="s">
        <v>31</v>
      </c>
      <c r="D15" s="10" t="s">
        <v>26</v>
      </c>
      <c r="E15" s="8" t="s">
        <v>27</v>
      </c>
      <c r="F15" s="8" t="s">
        <v>32</v>
      </c>
      <c r="G15" s="44" t="s">
        <v>19</v>
      </c>
      <c r="H15" s="90"/>
      <c r="I15" s="91"/>
      <c r="J15" s="91"/>
      <c r="K15" s="91"/>
      <c r="L15" s="91">
        <f>SUM('GRC Recorded Costs'!G18,'GRC Recorded Costs'!I18,'GRC Recorded Costs'!K18)</f>
        <v>0</v>
      </c>
      <c r="M15" s="91">
        <f>SUM('GRC Recorded Costs'!H18,'GRC Recorded Costs'!J18,'GRC Recorded Costs'!L18)</f>
        <v>551.68467265159506</v>
      </c>
      <c r="N15" s="91"/>
      <c r="O15" s="91">
        <f>'GRC Recorded Costs'!H18</f>
        <v>545</v>
      </c>
      <c r="P15" s="91">
        <f>SUM('GRC Recorded Costs'!I18,'GRC Recorded Costs'!K18)</f>
        <v>0</v>
      </c>
      <c r="Q15" s="88">
        <f>SUM('GRC Recorded Costs'!J18,'GRC Recorded Costs'!L18)</f>
        <v>6.6846726515950214</v>
      </c>
      <c r="R15" s="91"/>
      <c r="S15" s="91"/>
      <c r="T15" s="91"/>
      <c r="U15" s="91"/>
      <c r="V15" s="91">
        <f>SUM('Non-GRC Recorded Cost'!C18,'Non-GRC Recorded Cost'!E18,'Non-GRC Recorded Cost'!G18)</f>
        <v>0</v>
      </c>
      <c r="W15" s="91">
        <f>SUM('Non-GRC Recorded Cost'!D18,'Non-GRC Recorded Cost'!F18,'Non-GRC Recorded Cost'!H18)</f>
        <v>5.0204873484049779</v>
      </c>
      <c r="X15" s="91"/>
      <c r="Y15" s="91"/>
      <c r="Z15" s="91"/>
      <c r="AA15" s="88">
        <f>SUM('Non-GRC Recorded Cost'!F18,'Non-GRC Recorded Cost'!H18)</f>
        <v>5.0204873484049779</v>
      </c>
      <c r="AB15" s="91"/>
      <c r="AC15" s="91"/>
      <c r="AD15" s="91"/>
      <c r="AE15" s="91"/>
      <c r="AF15" s="91"/>
      <c r="AG15" s="91"/>
      <c r="AH15" s="91"/>
      <c r="AI15" s="96"/>
      <c r="AJ15" s="55">
        <f t="shared" si="1"/>
        <v>545</v>
      </c>
      <c r="AK15" s="8">
        <f t="shared" si="2"/>
        <v>11.705159999999999</v>
      </c>
      <c r="AL15" s="8">
        <f t="shared" si="3"/>
        <v>0</v>
      </c>
      <c r="AM15" s="52">
        <f t="shared" si="4"/>
        <v>0</v>
      </c>
      <c r="AN15" s="120"/>
      <c r="AO15" s="123"/>
      <c r="AP15" s="126"/>
      <c r="AQ15" s="126"/>
      <c r="AR15" s="129"/>
      <c r="AS15" s="131"/>
    </row>
    <row r="16" spans="1:45" ht="70.900000000000006" customHeight="1" x14ac:dyDescent="0.25">
      <c r="A16" s="21" t="s">
        <v>33</v>
      </c>
      <c r="B16" s="30" t="s">
        <v>92</v>
      </c>
      <c r="C16" s="2" t="s">
        <v>15</v>
      </c>
      <c r="D16" s="17" t="s">
        <v>16</v>
      </c>
      <c r="E16" s="2" t="s">
        <v>17</v>
      </c>
      <c r="F16" s="2" t="s">
        <v>18</v>
      </c>
      <c r="G16" s="48" t="s">
        <v>19</v>
      </c>
      <c r="H16" s="93">
        <f>SUM('GRC Authorized Rev Req'!G18,'GRC Authorized Rev Req'!I18,'GRC Authorized Rev Req'!K18,'GRC Authorized Rev Req'!M18)</f>
        <v>5921.3766413764879</v>
      </c>
      <c r="I16" s="85">
        <f>SUM('GRC Authorized Rev Req'!H18,'GRC Authorized Rev Req'!J18,'GRC Authorized Rev Req'!L18,'GRC Authorized Rev Req'!N18)</f>
        <v>0</v>
      </c>
      <c r="J16" s="85">
        <f>SUM('GRC Authorized Rev Req'!G20,'GRC Authorized Rev Req'!I20,'GRC Authorized Rev Req'!K20,'GRC Authorized Rev Req'!M20)</f>
        <v>937.17004366335561</v>
      </c>
      <c r="K16" s="85">
        <f>SUM('GRC Authorized Rev Req'!H20,'GRC Authorized Rev Req'!J20,'GRC Authorized Rev Req'!L20,'GRC Authorized Rev Req'!N20)</f>
        <v>0</v>
      </c>
      <c r="L16" s="85"/>
      <c r="M16" s="85"/>
      <c r="N16" s="85"/>
      <c r="O16" s="85"/>
      <c r="P16" s="85"/>
      <c r="Q16" s="85"/>
      <c r="R16" s="85"/>
      <c r="S16" s="85">
        <f>SUM('Non-GRC Auth Rev Req'!D20,'Non-GRC Auth Rev Req'!F20,'Non-GRC Auth Rev Req'!H20,'Non-GRC Auth Rev Req'!J20)</f>
        <v>0</v>
      </c>
      <c r="T16" s="85"/>
      <c r="U16" s="85">
        <f>S16</f>
        <v>0</v>
      </c>
      <c r="V16" s="85"/>
      <c r="W16" s="85"/>
      <c r="X16" s="85"/>
      <c r="Y16" s="85"/>
      <c r="Z16" s="85"/>
      <c r="AA16" s="85"/>
      <c r="AB16" s="85"/>
      <c r="AC16" s="85">
        <f>SUM('Pending GRC Rev Req'!D20,'Pending GRC Rev Req'!F20,'Pending GRC Rev Req'!H20,'Pending GRC Rev Req'!J20)</f>
        <v>87405.866262399344</v>
      </c>
      <c r="AD16" s="85"/>
      <c r="AE16" s="85">
        <f>SUM('Pending GRC Rev Req'!D22,'Pending GRC Rev Req'!F22,'Pending GRC Rev Req'!H22,'Pending GRC Rev Req'!J22)</f>
        <v>87405.866262399344</v>
      </c>
      <c r="AF16" s="85"/>
      <c r="AG16" s="85">
        <f>SUM('Pending Non-GRC Rev Req'!D20,'Pending Non-GRC Rev Req'!F20,'Pending Non-GRC Rev Req'!H20,'Pending Non-GRC Rev Req'!J20)</f>
        <v>6055.7346668597784</v>
      </c>
      <c r="AH16" s="85"/>
      <c r="AI16" s="94">
        <f>SUM('Pending Non-GRC Rev Req'!D22,'Pending Non-GRC Rev Req'!F22,'Pending Non-GRC Rev Req'!H22,'Pending Non-GRC Rev Req'!J22)</f>
        <v>6055.7346668597784</v>
      </c>
      <c r="AJ16" s="53">
        <f t="shared" si="1"/>
        <v>937.17004366335561</v>
      </c>
      <c r="AK16" s="2">
        <f t="shared" si="2"/>
        <v>93461.600929259119</v>
      </c>
      <c r="AL16" s="2">
        <f t="shared" si="3"/>
        <v>5921.3766413764879</v>
      </c>
      <c r="AM16" s="50">
        <f t="shared" si="4"/>
        <v>0</v>
      </c>
      <c r="AN16" s="132"/>
      <c r="AO16" s="121">
        <f>SUM(AJ16:AJ17)</f>
        <v>22113.600043663355</v>
      </c>
      <c r="AP16" s="124">
        <f t="shared" ref="AP16:AR16" si="13">SUM(AK16:AK17)</f>
        <v>156971.89607975911</v>
      </c>
      <c r="AQ16" s="124">
        <f t="shared" si="13"/>
        <v>18901.704841376486</v>
      </c>
      <c r="AR16" s="141">
        <f t="shared" si="13"/>
        <v>0</v>
      </c>
      <c r="AS16" s="133"/>
    </row>
    <row r="17" spans="1:45" ht="70.900000000000006" customHeight="1" thickBot="1" x14ac:dyDescent="0.3">
      <c r="A17" s="31" t="s">
        <v>33</v>
      </c>
      <c r="B17" s="32" t="s">
        <v>92</v>
      </c>
      <c r="C17" s="8" t="s">
        <v>25</v>
      </c>
      <c r="D17" s="10" t="s">
        <v>26</v>
      </c>
      <c r="E17" s="8" t="s">
        <v>27</v>
      </c>
      <c r="F17" s="8" t="s">
        <v>28</v>
      </c>
      <c r="G17" s="44" t="s">
        <v>19</v>
      </c>
      <c r="H17" s="90"/>
      <c r="I17" s="91"/>
      <c r="J17" s="91"/>
      <c r="K17" s="91"/>
      <c r="L17" s="91">
        <f>SUM('GRC Recorded Costs'!G21,'GRC Recorded Costs'!I21,'GRC Recorded Costs'!K21)</f>
        <v>12980.3282</v>
      </c>
      <c r="M17" s="91">
        <f>SUM('GRC Recorded Costs'!H21,'GRC Recorded Costs'!J21,'GRC Recorded Costs'!L21)</f>
        <v>80810.243443089654</v>
      </c>
      <c r="N17" s="91">
        <f>'GRC Recorded Costs'!G22</f>
        <v>512.42999999999995</v>
      </c>
      <c r="O17" s="91">
        <f>'GRC Recorded Costs'!H22</f>
        <v>20235</v>
      </c>
      <c r="P17" s="91">
        <f>SUM('GRC Recorded Costs'!I22,'GRC Recorded Costs'!K22)</f>
        <v>1490.0250504999999</v>
      </c>
      <c r="Q17" s="91">
        <f>SUM('GRC Recorded Costs'!J22,'GRC Recorded Costs'!L22)</f>
        <v>60575.243443089654</v>
      </c>
      <c r="R17" s="91"/>
      <c r="S17" s="91"/>
      <c r="T17" s="91"/>
      <c r="U17" s="91"/>
      <c r="V17" s="91"/>
      <c r="W17" s="91">
        <f>SUM('Non-GRC Recorded Cost'!D21,'Non-GRC Recorded Cost'!F21,'Non-GRC Recorded Cost'!H21)</f>
        <v>1874.0266569103442</v>
      </c>
      <c r="X17" s="91"/>
      <c r="Y17" s="91">
        <f>'Non-GRC Recorded Cost'!D22</f>
        <v>429</v>
      </c>
      <c r="Z17" s="91"/>
      <c r="AA17" s="91">
        <f>SUM('Non-GRC Recorded Cost'!F22,'Non-GRC Recorded Cost'!H22)</f>
        <v>1445.0266569103442</v>
      </c>
      <c r="AB17" s="91"/>
      <c r="AC17" s="91"/>
      <c r="AD17" s="91"/>
      <c r="AE17" s="91"/>
      <c r="AF17" s="91"/>
      <c r="AG17" s="91"/>
      <c r="AH17" s="91"/>
      <c r="AI17" s="96"/>
      <c r="AJ17" s="55">
        <f t="shared" si="1"/>
        <v>21176.43</v>
      </c>
      <c r="AK17" s="8">
        <f t="shared" si="2"/>
        <v>63510.295150499995</v>
      </c>
      <c r="AL17" s="8">
        <f t="shared" si="3"/>
        <v>12980.3282</v>
      </c>
      <c r="AM17" s="52">
        <f t="shared" si="4"/>
        <v>0</v>
      </c>
      <c r="AN17" s="120"/>
      <c r="AO17" s="123"/>
      <c r="AP17" s="126"/>
      <c r="AQ17" s="126"/>
      <c r="AR17" s="142"/>
      <c r="AS17" s="131"/>
    </row>
    <row r="18" spans="1:45" ht="70.900000000000006" customHeight="1" x14ac:dyDescent="0.25">
      <c r="A18" s="21" t="s">
        <v>34</v>
      </c>
      <c r="B18" s="30" t="s">
        <v>93</v>
      </c>
      <c r="C18" s="2" t="s">
        <v>15</v>
      </c>
      <c r="D18" s="17" t="s">
        <v>16</v>
      </c>
      <c r="E18" s="2" t="s">
        <v>17</v>
      </c>
      <c r="F18" s="2" t="s">
        <v>18</v>
      </c>
      <c r="G18" s="48" t="s">
        <v>19</v>
      </c>
      <c r="H18" s="93">
        <f>SUM('GRC Authorized Rev Req'!G21,'GRC Authorized Rev Req'!I21,'GRC Authorized Rev Req'!K21,'GRC Authorized Rev Req'!M21)</f>
        <v>2023.4803200000001</v>
      </c>
      <c r="I18" s="85">
        <f>SUM('GRC Authorized Rev Req'!H21,'GRC Authorized Rev Req'!J21,'GRC Authorized Rev Req'!L21,'GRC Authorized Rev Req'!N21)</f>
        <v>0</v>
      </c>
      <c r="J18" s="85">
        <f>SUM('GRC Authorized Rev Req'!G23,'GRC Authorized Rev Req'!I23,'GRC Authorized Rev Req'!K23,'GRC Authorized Rev Req'!M23)</f>
        <v>320.72163072000001</v>
      </c>
      <c r="K18" s="85">
        <f>SUM('GRC Authorized Rev Req'!H23,'GRC Authorized Rev Req'!J23,'GRC Authorized Rev Req'!L23,'GRC Authorized Rev Req'!N23)</f>
        <v>0</v>
      </c>
      <c r="L18" s="85"/>
      <c r="M18" s="85"/>
      <c r="N18" s="85"/>
      <c r="O18" s="85"/>
      <c r="P18" s="85"/>
      <c r="Q18" s="85"/>
      <c r="R18" s="85"/>
      <c r="S18" s="85">
        <f>SUM('Non-GRC Auth Rev Req'!D23,'Non-GRC Auth Rev Req'!F23,'Non-GRC Auth Rev Req'!H23,'Non-GRC Auth Rev Req'!J23)</f>
        <v>0</v>
      </c>
      <c r="T18" s="85"/>
      <c r="U18" s="85">
        <f>S18</f>
        <v>0</v>
      </c>
      <c r="V18" s="85"/>
      <c r="W18" s="85"/>
      <c r="X18" s="85"/>
      <c r="Y18" s="85"/>
      <c r="Z18" s="85"/>
      <c r="AA18" s="85"/>
      <c r="AB18" s="85">
        <f>SUM('Pending GRC Rev Req'!C23,'Pending GRC Rev Req'!E23,'Pending GRC Rev Req'!G23,'Pending GRC Rev Req'!I23)</f>
        <v>1013.4262261559703</v>
      </c>
      <c r="AC18" s="85">
        <f>SUM('Pending GRC Rev Req'!D23,'Pending GRC Rev Req'!F23,'Pending GRC Rev Req'!H23,'Pending GRC Rev Req'!J23)</f>
        <v>40442.704224224261</v>
      </c>
      <c r="AD18" s="85">
        <f>SUM('Pending GRC Rev Req'!C25,'Pending GRC Rev Req'!E25,'Pending GRC Rev Req'!G25,'Pending GRC Rev Req'!I25)</f>
        <v>653.89243449791843</v>
      </c>
      <c r="AE18" s="85">
        <f>SUM('Pending GRC Rev Req'!D25,'Pending GRC Rev Req'!F25,'Pending GRC Rev Req'!H25,'Pending GRC Rev Req'!J25)</f>
        <v>40442.704224224261</v>
      </c>
      <c r="AF18" s="85"/>
      <c r="AG18" s="85">
        <f>SUM('Pending Non-GRC Rev Req'!D23,'Pending Non-GRC Rev Req'!F23,'Pending Non-GRC Rev Req'!H23,'Pending Non-GRC Rev Req'!J23)</f>
        <v>3092.8728907424083</v>
      </c>
      <c r="AH18" s="85"/>
      <c r="AI18" s="94">
        <f>SUM('Pending Non-GRC Rev Req'!D25,'Pending Non-GRC Rev Req'!F25,'Pending Non-GRC Rev Req'!H25,'Pending Non-GRC Rev Req'!J25)</f>
        <v>3092.8728907424083</v>
      </c>
      <c r="AJ18" s="53">
        <f t="shared" si="1"/>
        <v>320.72163072000001</v>
      </c>
      <c r="AK18" s="2">
        <f t="shared" si="2"/>
        <v>44189.469549464586</v>
      </c>
      <c r="AL18" s="2">
        <f t="shared" si="3"/>
        <v>2023.4803200000001</v>
      </c>
      <c r="AM18" s="50">
        <f t="shared" si="4"/>
        <v>1013.4262261559703</v>
      </c>
      <c r="AN18" s="132"/>
      <c r="AO18" s="121">
        <f>SUM(AJ18:AJ19)</f>
        <v>6934.7216307199997</v>
      </c>
      <c r="AP18" s="124">
        <f t="shared" ref="AP18" si="14">SUM(AK18:AK19)</f>
        <v>58804.728407014583</v>
      </c>
      <c r="AQ18" s="124">
        <f t="shared" ref="AQ18" si="15">SUM(AL18:AL19)</f>
        <v>13307.538140000001</v>
      </c>
      <c r="AR18" s="127">
        <f t="shared" ref="AR18" si="16">SUM(AM18:AM19)</f>
        <v>1013.4262261559703</v>
      </c>
      <c r="AS18" s="133"/>
    </row>
    <row r="19" spans="1:45" ht="70.900000000000006" customHeight="1" thickBot="1" x14ac:dyDescent="0.3">
      <c r="A19" s="31" t="s">
        <v>34</v>
      </c>
      <c r="B19" s="32" t="s">
        <v>93</v>
      </c>
      <c r="C19" s="8" t="s">
        <v>25</v>
      </c>
      <c r="D19" s="10" t="s">
        <v>26</v>
      </c>
      <c r="E19" s="8" t="s">
        <v>27</v>
      </c>
      <c r="F19" s="8" t="s">
        <v>28</v>
      </c>
      <c r="G19" s="44" t="s">
        <v>19</v>
      </c>
      <c r="H19" s="90"/>
      <c r="I19" s="91"/>
      <c r="J19" s="91"/>
      <c r="K19" s="91"/>
      <c r="L19" s="91">
        <f>SUM('GRC Recorded Costs'!G24,'GRC Recorded Costs'!I24,'GRC Recorded Costs'!K24)</f>
        <v>10753.05782</v>
      </c>
      <c r="M19" s="91">
        <f>SUM('GRC Recorded Costs'!H24,'GRC Recorded Costs'!J24,'GRC Recorded Costs'!L24)</f>
        <v>18974.929571077035</v>
      </c>
      <c r="N19" s="91">
        <f>'GRC Recorded Costs'!G25</f>
        <v>868</v>
      </c>
      <c r="O19" s="91">
        <f>'GRC Recorded Costs'!H25</f>
        <v>5600</v>
      </c>
      <c r="P19" s="91">
        <f>SUM('GRC Recorded Costs'!I25,'GRC Recorded Costs'!K25)</f>
        <v>793.29881755000008</v>
      </c>
      <c r="Q19" s="91">
        <f>SUM('GRC Recorded Costs'!J25,'GRC Recorded Costs'!L25)</f>
        <v>13374.929571077035</v>
      </c>
      <c r="R19" s="91"/>
      <c r="S19" s="91"/>
      <c r="T19" s="91"/>
      <c r="U19" s="91"/>
      <c r="V19" s="91">
        <f>SUM('Non-GRC Recorded Cost'!C24,'Non-GRC Recorded Cost'!E24,'Non-GRC Recorded Cost'!G24)</f>
        <v>531</v>
      </c>
      <c r="W19" s="91">
        <f>SUM('Non-GRC Recorded Cost'!D24,'Non-GRC Recorded Cost'!F24,'Non-GRC Recorded Cost'!H24)</f>
        <v>510.7254689229631</v>
      </c>
      <c r="X19" s="91">
        <f>'Non-GRC Recorded Cost'!C25</f>
        <v>0</v>
      </c>
      <c r="Y19" s="91">
        <f>'Non-GRC Recorded Cost'!D25</f>
        <v>146</v>
      </c>
      <c r="Z19" s="91">
        <f>SUM('Non-GRC Recorded Cost'!E25,'Non-GRC Recorded Cost'!G25)</f>
        <v>82.304999999999993</v>
      </c>
      <c r="AA19" s="91">
        <f>SUM('Non-GRC Recorded Cost'!F25,'Non-GRC Recorded Cost'!H25)</f>
        <v>364.7254689229631</v>
      </c>
      <c r="AB19" s="91"/>
      <c r="AC19" s="91"/>
      <c r="AD19" s="91"/>
      <c r="AE19" s="91"/>
      <c r="AF19" s="91"/>
      <c r="AG19" s="91"/>
      <c r="AH19" s="91"/>
      <c r="AI19" s="96"/>
      <c r="AJ19" s="55">
        <f t="shared" si="1"/>
        <v>6614</v>
      </c>
      <c r="AK19" s="8">
        <f t="shared" si="2"/>
        <v>14615.258857549998</v>
      </c>
      <c r="AL19" s="8">
        <f t="shared" si="3"/>
        <v>11284.05782</v>
      </c>
      <c r="AM19" s="52">
        <f t="shared" si="4"/>
        <v>0</v>
      </c>
      <c r="AN19" s="120"/>
      <c r="AO19" s="123"/>
      <c r="AP19" s="126"/>
      <c r="AQ19" s="126"/>
      <c r="AR19" s="129"/>
      <c r="AS19" s="131"/>
    </row>
    <row r="20" spans="1:45" ht="70.900000000000006" customHeight="1" thickBot="1" x14ac:dyDescent="0.3">
      <c r="A20" s="21" t="s">
        <v>35</v>
      </c>
      <c r="B20" s="30" t="s">
        <v>39</v>
      </c>
      <c r="C20" s="2" t="s">
        <v>15</v>
      </c>
      <c r="D20" s="17"/>
      <c r="E20" s="2"/>
      <c r="F20" s="2"/>
      <c r="G20" s="48"/>
      <c r="H20" s="93"/>
      <c r="I20" s="85"/>
      <c r="J20" s="85"/>
      <c r="K20" s="85"/>
      <c r="L20" s="85"/>
      <c r="M20" s="85"/>
      <c r="N20" s="85"/>
      <c r="O20" s="85"/>
      <c r="P20" s="85"/>
      <c r="Q20" s="85"/>
      <c r="R20" s="85"/>
      <c r="S20" s="85"/>
      <c r="T20" s="85"/>
      <c r="U20" s="85"/>
      <c r="V20" s="85"/>
      <c r="W20" s="85"/>
      <c r="X20" s="85"/>
      <c r="Y20" s="85"/>
      <c r="Z20" s="85"/>
      <c r="AA20" s="85"/>
      <c r="AB20" s="85"/>
      <c r="AC20" s="85">
        <f>SUM('Pending GRC Rev Req'!D26,'Pending GRC Rev Req'!F26,'Pending GRC Rev Req'!H26,'Pending GRC Rev Req'!J26)</f>
        <v>135778.25961437821</v>
      </c>
      <c r="AD20" s="85"/>
      <c r="AE20" s="85"/>
      <c r="AF20" s="85"/>
      <c r="AG20" s="85"/>
      <c r="AH20" s="85"/>
      <c r="AI20" s="94"/>
      <c r="AJ20" s="55">
        <f t="shared" ref="AJ20" si="17">J20+K20+N20+O20+T20+U20+X20+Y20</f>
        <v>0</v>
      </c>
      <c r="AK20" s="8">
        <f t="shared" ref="AK20" si="18">P20+Q20+Z20+AA20+AD20+AE20+AH20+AI20</f>
        <v>0</v>
      </c>
      <c r="AL20" s="8">
        <f t="shared" ref="AL20" si="19">H20+L20+R20+V20</f>
        <v>0</v>
      </c>
      <c r="AM20" s="52">
        <f t="shared" ref="AM20" si="20">AB20+AF20</f>
        <v>0</v>
      </c>
      <c r="AN20" s="132"/>
      <c r="AO20" s="121">
        <f>SUM(AJ20:AJ21)</f>
        <v>17545</v>
      </c>
      <c r="AP20" s="124">
        <f t="shared" ref="AP20" si="21">SUM(AK20:AK21)</f>
        <v>18200</v>
      </c>
      <c r="AQ20" s="124">
        <f t="shared" ref="AQ20" si="22">SUM(AL20:AL21)</f>
        <v>0</v>
      </c>
      <c r="AR20" s="127">
        <f t="shared" ref="AR20" si="23">SUM(AM20:AM21)</f>
        <v>0</v>
      </c>
      <c r="AS20" s="133"/>
    </row>
    <row r="21" spans="1:45" ht="70.900000000000006" customHeight="1" thickBot="1" x14ac:dyDescent="0.3">
      <c r="A21" s="31" t="s">
        <v>35</v>
      </c>
      <c r="B21" s="32" t="s">
        <v>39</v>
      </c>
      <c r="C21" s="8" t="s">
        <v>25</v>
      </c>
      <c r="D21" s="10" t="s">
        <v>26</v>
      </c>
      <c r="E21" s="8" t="s">
        <v>27</v>
      </c>
      <c r="F21" s="8" t="s">
        <v>28</v>
      </c>
      <c r="G21" s="44" t="s">
        <v>19</v>
      </c>
      <c r="H21" s="90"/>
      <c r="I21" s="91"/>
      <c r="J21" s="91"/>
      <c r="K21" s="91"/>
      <c r="L21" s="91"/>
      <c r="M21" s="91">
        <f>SUM('GRC Recorded Costs'!H26,'GRC Recorded Costs'!J26,'GRC Recorded Costs'!L26,'GRC Recorded Costs'!N26)</f>
        <v>35745</v>
      </c>
      <c r="N21" s="91"/>
      <c r="O21" s="91">
        <f>'GRC Recorded Costs'!H27</f>
        <v>17545</v>
      </c>
      <c r="P21" s="91"/>
      <c r="Q21" s="91">
        <f>'GRC Recorded Costs'!J27</f>
        <v>18200</v>
      </c>
      <c r="R21" s="91"/>
      <c r="S21" s="91"/>
      <c r="T21" s="91"/>
      <c r="U21" s="91"/>
      <c r="V21" s="91"/>
      <c r="W21" s="91"/>
      <c r="X21" s="91"/>
      <c r="Y21" s="91"/>
      <c r="Z21" s="91"/>
      <c r="AA21" s="91"/>
      <c r="AB21" s="91"/>
      <c r="AC21" s="91"/>
      <c r="AD21" s="91"/>
      <c r="AE21" s="91"/>
      <c r="AF21" s="91"/>
      <c r="AG21" s="91"/>
      <c r="AH21" s="91"/>
      <c r="AI21" s="96"/>
      <c r="AJ21" s="55">
        <f t="shared" si="1"/>
        <v>17545</v>
      </c>
      <c r="AK21" s="8">
        <f t="shared" si="2"/>
        <v>18200</v>
      </c>
      <c r="AL21" s="8">
        <f t="shared" si="3"/>
        <v>0</v>
      </c>
      <c r="AM21" s="52">
        <f t="shared" si="4"/>
        <v>0</v>
      </c>
      <c r="AN21" s="120"/>
      <c r="AO21" s="123"/>
      <c r="AP21" s="126"/>
      <c r="AQ21" s="126"/>
      <c r="AR21" s="129"/>
      <c r="AS21" s="131"/>
    </row>
    <row r="22" spans="1:45" ht="70.900000000000006" customHeight="1" x14ac:dyDescent="0.25">
      <c r="A22" s="21" t="s">
        <v>36</v>
      </c>
      <c r="B22" s="22" t="s">
        <v>90</v>
      </c>
      <c r="C22" s="2" t="s">
        <v>15</v>
      </c>
      <c r="D22" s="17"/>
      <c r="E22" s="2"/>
      <c r="F22" s="2"/>
      <c r="G22" s="48"/>
      <c r="H22" s="83"/>
      <c r="I22" s="84"/>
      <c r="J22" s="85"/>
      <c r="K22" s="85"/>
      <c r="L22" s="85"/>
      <c r="M22" s="85"/>
      <c r="N22" s="85"/>
      <c r="O22" s="85"/>
      <c r="P22" s="85"/>
      <c r="Q22" s="85"/>
      <c r="R22" s="85"/>
      <c r="S22" s="85"/>
      <c r="T22" s="85"/>
      <c r="U22" s="85"/>
      <c r="V22" s="85"/>
      <c r="W22" s="85"/>
      <c r="X22" s="85"/>
      <c r="Y22" s="85"/>
      <c r="Z22" s="85"/>
      <c r="AA22" s="85"/>
      <c r="AB22" s="85">
        <f>SUM('Pending GRC Rev Req'!C28,'Pending GRC Rev Req'!E28,'Pending GRC Rev Req'!G28,'Pending GRC Rev Req'!I28)</f>
        <v>119100.00877158859</v>
      </c>
      <c r="AC22" s="85">
        <f>SUM('Pending GRC Rev Req'!D28,'Pending GRC Rev Req'!F28,'Pending GRC Rev Req'!H28,'Pending GRC Rev Req'!J28)</f>
        <v>67465.500264938193</v>
      </c>
      <c r="AD22" s="85">
        <f>SUM('Pending GRC Rev Req'!C30,'Pending GRC Rev Req'!E30,'Pending GRC Rev Req'!G30,'Pending GRC Rev Req'!I30)</f>
        <v>83897.93772171707</v>
      </c>
      <c r="AE22" s="85">
        <f>SUM('Pending GRC Rev Req'!D30,'Pending GRC Rev Req'!F30,'Pending GRC Rev Req'!H30,'Pending GRC Rev Req'!J30)</f>
        <v>67465.500264938193</v>
      </c>
      <c r="AF22" s="85"/>
      <c r="AG22" s="85">
        <f>SUM('Pending Non-GRC Rev Req'!D28,'Pending Non-GRC Rev Req'!F28,'Pending Non-GRC Rev Req'!H28,'Pending Non-GRC Rev Req'!J28)</f>
        <v>4634.9371133361037</v>
      </c>
      <c r="AH22" s="85"/>
      <c r="AI22" s="86">
        <f>SUM('Pending Non-GRC Rev Req'!D30,'Pending Non-GRC Rev Req'!F30,'Pending Non-GRC Rev Req'!H30,'Pending Non-GRC Rev Req'!J30)</f>
        <v>4634.9371133361037</v>
      </c>
      <c r="AJ22" s="53">
        <f t="shared" si="1"/>
        <v>0</v>
      </c>
      <c r="AK22" s="2">
        <f t="shared" si="2"/>
        <v>155998.37509999139</v>
      </c>
      <c r="AL22" s="2">
        <f t="shared" si="3"/>
        <v>0</v>
      </c>
      <c r="AM22" s="50">
        <f t="shared" si="4"/>
        <v>119100.00877158859</v>
      </c>
      <c r="AN22" s="119"/>
      <c r="AO22" s="121">
        <f>SUM(AJ22:AJ24)</f>
        <v>1828.5700000000002</v>
      </c>
      <c r="AP22" s="124">
        <f t="shared" ref="AP22" si="24">SUM(AK22:AK24)</f>
        <v>164932.14008314136</v>
      </c>
      <c r="AQ22" s="124">
        <f t="shared" ref="AQ22" si="25">SUM(AL22:AL24)</f>
        <v>42549.345659999963</v>
      </c>
      <c r="AR22" s="127">
        <f t="shared" ref="AR22" si="26">SUM(AM22:AM24)</f>
        <v>119100.00877158859</v>
      </c>
      <c r="AS22" s="130"/>
    </row>
    <row r="23" spans="1:45" ht="70.900000000000006" customHeight="1" x14ac:dyDescent="0.25">
      <c r="A23" s="24" t="s">
        <v>36</v>
      </c>
      <c r="B23" s="25" t="s">
        <v>90</v>
      </c>
      <c r="C23" s="7" t="s">
        <v>25</v>
      </c>
      <c r="D23" s="15" t="s">
        <v>26</v>
      </c>
      <c r="E23" s="7" t="s">
        <v>27</v>
      </c>
      <c r="F23" s="7" t="s">
        <v>28</v>
      </c>
      <c r="G23" s="42" t="s">
        <v>19</v>
      </c>
      <c r="H23" s="87"/>
      <c r="I23" s="88"/>
      <c r="J23" s="88"/>
      <c r="K23" s="88"/>
      <c r="L23" s="88">
        <f>SUM('GRC Recorded Costs'!G28,'GRC Recorded Costs'!I28,'GRC Recorded Costs'!K28)</f>
        <v>42549.345659999963</v>
      </c>
      <c r="M23" s="88">
        <f>SUM('GRC Recorded Costs'!H28,'GRC Recorded Costs'!J28,'GRC Recorded Costs'!L28)</f>
        <v>1813.7527429522224</v>
      </c>
      <c r="N23" s="88">
        <f>'GRC Recorded Costs'!G30</f>
        <v>882.57</v>
      </c>
      <c r="O23" s="88">
        <f>'GRC Recorded Costs'!H30</f>
        <v>502</v>
      </c>
      <c r="P23" s="88">
        <f>SUM('GRC Recorded Costs'!I30,'GRC Recorded Costs'!K30)</f>
        <v>5660.8252131499939</v>
      </c>
      <c r="Q23" s="88">
        <f>SUM('GRC Recorded Costs'!J28,'GRC Recorded Costs'!L28)</f>
        <v>1311.7527429522224</v>
      </c>
      <c r="R23" s="88"/>
      <c r="S23" s="88"/>
      <c r="T23" s="88"/>
      <c r="U23" s="88"/>
      <c r="V23" s="88">
        <f>SUM('Non-GRC Recorded Cost'!C28,'Non-GRC Recorded Cost'!E28,'Non-GRC Recorded Cost'!G28)</f>
        <v>0</v>
      </c>
      <c r="W23" s="88">
        <f>SUM('Non-GRC Recorded Cost'!D28,'Non-GRC Recorded Cost'!F28,'Non-GRC Recorded Cost'!H28)</f>
        <v>1491.0422370477772</v>
      </c>
      <c r="X23" s="88"/>
      <c r="Y23" s="88">
        <f>'Non-GRC Recorded Cost'!D28</f>
        <v>444</v>
      </c>
      <c r="Z23" s="88"/>
      <c r="AA23" s="88">
        <f>SUM('Non-GRC Recorded Cost'!F28,'Non-GRC Recorded Cost'!H28)</f>
        <v>1047.0422370477772</v>
      </c>
      <c r="AB23" s="88"/>
      <c r="AC23" s="88"/>
      <c r="AD23" s="88"/>
      <c r="AE23" s="88"/>
      <c r="AF23" s="88"/>
      <c r="AG23" s="88"/>
      <c r="AH23" s="88"/>
      <c r="AI23" s="89"/>
      <c r="AJ23" s="54">
        <f t="shared" ref="AJ23:AJ26" si="27">J23+K23+N23+O23+T23+U23+X23+Y23</f>
        <v>1828.5700000000002</v>
      </c>
      <c r="AK23" s="7">
        <f t="shared" ref="AK23:AK26" si="28">P23+Q23+Z23+AA23+AD23+AE23+AH23+AI23</f>
        <v>8019.6201931499936</v>
      </c>
      <c r="AL23" s="7">
        <f t="shared" ref="AL23:AL26" si="29">H23+L23+R23+V23</f>
        <v>42549.345659999963</v>
      </c>
      <c r="AM23" s="51">
        <f t="shared" ref="AM23:AM26" si="30">AB23+AF23</f>
        <v>0</v>
      </c>
      <c r="AN23" s="119"/>
      <c r="AO23" s="122"/>
      <c r="AP23" s="125"/>
      <c r="AQ23" s="125"/>
      <c r="AR23" s="128"/>
      <c r="AS23" s="130"/>
    </row>
    <row r="24" spans="1:45" ht="70.900000000000006" customHeight="1" thickBot="1" x14ac:dyDescent="0.3">
      <c r="A24" s="31" t="s">
        <v>36</v>
      </c>
      <c r="B24" s="36" t="s">
        <v>90</v>
      </c>
      <c r="C24" s="8" t="s">
        <v>31</v>
      </c>
      <c r="D24" s="10" t="s">
        <v>26</v>
      </c>
      <c r="E24" s="8" t="s">
        <v>27</v>
      </c>
      <c r="F24" s="8" t="s">
        <v>32</v>
      </c>
      <c r="G24" s="44" t="s">
        <v>19</v>
      </c>
      <c r="H24" s="90"/>
      <c r="I24" s="91"/>
      <c r="J24" s="91"/>
      <c r="K24" s="91"/>
      <c r="L24" s="91">
        <f>SUM('GRC Recorded Costs'!G29,'GRC Recorded Costs'!I29,'GRC Recorded Costs'!K29)</f>
        <v>0</v>
      </c>
      <c r="M24" s="91">
        <f>SUM('GRC Recorded Costs'!H29,'GRC Recorded Costs'!J29,'GRC Recorded Costs'!L29)</f>
        <v>575.27965208659066</v>
      </c>
      <c r="N24" s="91"/>
      <c r="O24" s="91"/>
      <c r="P24" s="91"/>
      <c r="Q24" s="91">
        <f>'GRC Recorded Costs'!L29</f>
        <v>575.27965208659066</v>
      </c>
      <c r="R24" s="91"/>
      <c r="S24" s="91"/>
      <c r="T24" s="91"/>
      <c r="U24" s="91"/>
      <c r="V24" s="91">
        <f>SUM('Non-GRC Recorded Cost'!C29,'Non-GRC Recorded Cost'!E29,'Non-GRC Recorded Cost'!G29)</f>
        <v>0</v>
      </c>
      <c r="W24" s="91">
        <f>SUM('Non-GRC Recorded Cost'!D29,'Non-GRC Recorded Cost'!F29,'Non-GRC Recorded Cost'!H29)</f>
        <v>338.86513791340946</v>
      </c>
      <c r="X24" s="91"/>
      <c r="Y24" s="91"/>
      <c r="Z24" s="91"/>
      <c r="AA24" s="88">
        <f>SUM('Non-GRC Recorded Cost'!F29,'Non-GRC Recorded Cost'!H29)</f>
        <v>338.86513791340946</v>
      </c>
      <c r="AB24" s="91"/>
      <c r="AC24" s="91"/>
      <c r="AD24" s="91"/>
      <c r="AE24" s="91"/>
      <c r="AF24" s="91"/>
      <c r="AG24" s="91"/>
      <c r="AH24" s="91"/>
      <c r="AI24" s="92"/>
      <c r="AJ24" s="55">
        <f t="shared" si="27"/>
        <v>0</v>
      </c>
      <c r="AK24" s="8">
        <f t="shared" si="28"/>
        <v>914.14479000000006</v>
      </c>
      <c r="AL24" s="8">
        <f t="shared" si="29"/>
        <v>0</v>
      </c>
      <c r="AM24" s="52">
        <f t="shared" si="30"/>
        <v>0</v>
      </c>
      <c r="AN24" s="120"/>
      <c r="AO24" s="123"/>
      <c r="AP24" s="126"/>
      <c r="AQ24" s="126"/>
      <c r="AR24" s="129"/>
      <c r="AS24" s="131"/>
    </row>
    <row r="25" spans="1:45" ht="70.900000000000006" customHeight="1" x14ac:dyDescent="0.25">
      <c r="A25" s="21" t="s">
        <v>37</v>
      </c>
      <c r="B25" s="30" t="s">
        <v>90</v>
      </c>
      <c r="C25" s="2" t="s">
        <v>15</v>
      </c>
      <c r="D25" s="17" t="s">
        <v>26</v>
      </c>
      <c r="E25" s="2" t="s">
        <v>27</v>
      </c>
      <c r="F25" s="2" t="s">
        <v>28</v>
      </c>
      <c r="G25" s="48" t="s">
        <v>19</v>
      </c>
      <c r="H25" s="93">
        <f>SUM('GRC Authorized Rev Req'!G29,'GRC Authorized Rev Req'!I29,'GRC Authorized Rev Req'!K29,'GRC Authorized Rev Req'!M29)</f>
        <v>8277.8822928309019</v>
      </c>
      <c r="I25" s="85">
        <f>SUM('GRC Authorized Rev Req'!H29,'GRC Authorized Rev Req'!J29,'GRC Authorized Rev Req'!L29,'GRC Authorized Rev Req'!N29)</f>
        <v>0</v>
      </c>
      <c r="J25" s="85">
        <f>SUM('GRC Authorized Rev Req'!G30,'GRC Authorized Rev Req'!I30,'GRC Authorized Rev Req'!K30,'GRC Authorized Rev Req'!M30)</f>
        <v>1283.0717553887896</v>
      </c>
      <c r="K25" s="85">
        <f>SUM('GRC Authorized Rev Req'!H30,'GRC Authorized Rev Req'!J30,'GRC Authorized Rev Req'!L30,'GRC Authorized Rev Req'!N30)</f>
        <v>0</v>
      </c>
      <c r="L25" s="85"/>
      <c r="M25" s="85"/>
      <c r="N25" s="85"/>
      <c r="O25" s="85"/>
      <c r="P25" s="85"/>
      <c r="Q25" s="85"/>
      <c r="R25" s="85"/>
      <c r="S25" s="85"/>
      <c r="T25" s="85"/>
      <c r="U25" s="85"/>
      <c r="V25" s="85">
        <f>SUM('Non-GRC Recorded Cost'!C31,'Non-GRC Recorded Cost'!E31,'Non-GRC Recorded Cost'!G31)</f>
        <v>973</v>
      </c>
      <c r="W25" s="85">
        <f>SUM('Non-GRC Recorded Cost'!D31,'Non-GRC Recorded Cost'!F31,'Non-GRC Recorded Cost'!H31)</f>
        <v>2</v>
      </c>
      <c r="X25" s="85">
        <f>'Non-GRC Recorded Cost'!C32</f>
        <v>14.105</v>
      </c>
      <c r="Y25" s="85">
        <f>'Non-GRC Recorded Cost'!D32</f>
        <v>2</v>
      </c>
      <c r="Z25" s="85">
        <f>SUM('Non-GRC Recorded Cost'!E32,'Non-GRC Recorded Cost'!G32)</f>
        <v>136.4425</v>
      </c>
      <c r="AA25" s="85">
        <f>SUM('Non-GRC Recorded Cost'!F32,'Non-GRC Recorded Cost'!H32)</f>
        <v>0</v>
      </c>
      <c r="AB25" s="85">
        <f>SUM('Pending GRC Rev Req'!C31,'Pending GRC Rev Req'!E31,'Pending GRC Rev Req'!G31,'Pending GRC Rev Req'!I31)</f>
        <v>26740.705209795866</v>
      </c>
      <c r="AC25" s="85">
        <f>SUM('Pending GRC Rev Req'!D31,'Pending GRC Rev Req'!F31,'Pending GRC Rev Req'!H31,'Pending GRC Rev Req'!J31)</f>
        <v>1997.3175387073525</v>
      </c>
      <c r="AD25" s="85">
        <f>SUM('Pending GRC Rev Req'!C32,'Pending GRC Rev Req'!E32,'Pending GRC Rev Req'!G32,'Pending GRC Rev Req'!I32)</f>
        <v>2558.4184191183999</v>
      </c>
      <c r="AE25" s="85">
        <f>SUM('Pending GRC Rev Req'!D32,'Pending GRC Rev Req'!F32,'Pending GRC Rev Req'!H32,'Pending GRC Rev Req'!J32)</f>
        <v>1997.3175387073525</v>
      </c>
      <c r="AF25" s="85"/>
      <c r="AG25" s="85"/>
      <c r="AH25" s="85"/>
      <c r="AI25" s="94"/>
      <c r="AJ25" s="53">
        <f t="shared" si="27"/>
        <v>1299.1767553887896</v>
      </c>
      <c r="AK25" s="2">
        <f t="shared" si="28"/>
        <v>4692.178457825752</v>
      </c>
      <c r="AL25" s="2">
        <f t="shared" si="29"/>
        <v>9250.8822928309019</v>
      </c>
      <c r="AM25" s="50">
        <f t="shared" si="30"/>
        <v>26740.705209795866</v>
      </c>
      <c r="AN25" s="132"/>
      <c r="AO25" s="121">
        <f t="shared" ref="AO25" si="31">SUM(AJ25:AJ26)</f>
        <v>2538.0017553887897</v>
      </c>
      <c r="AP25" s="124">
        <f t="shared" ref="AP25" si="32">SUM(AK25:AK26)</f>
        <v>12348.143350850751</v>
      </c>
      <c r="AQ25" s="124">
        <f t="shared" ref="AQ25" si="33">SUM(AL25:AL26)</f>
        <v>41296.6829028309</v>
      </c>
      <c r="AR25" s="127">
        <f t="shared" ref="AR25" si="34">SUM(AM25:AM26)</f>
        <v>26740.705209795866</v>
      </c>
      <c r="AS25" s="133"/>
    </row>
    <row r="26" spans="1:45" ht="70.900000000000006" customHeight="1" thickBot="1" x14ac:dyDescent="0.3">
      <c r="A26" s="31" t="s">
        <v>37</v>
      </c>
      <c r="B26" s="32" t="s">
        <v>90</v>
      </c>
      <c r="C26" s="8" t="s">
        <v>25</v>
      </c>
      <c r="D26" s="10"/>
      <c r="E26" s="8"/>
      <c r="F26" s="8"/>
      <c r="G26" s="44"/>
      <c r="H26" s="90"/>
      <c r="I26" s="91"/>
      <c r="J26" s="91"/>
      <c r="K26" s="91"/>
      <c r="L26" s="91">
        <f>SUM('GRC Recorded Costs'!G31,'GRC Recorded Costs'!I31,'GRC Recorded Costs'!K31)</f>
        <v>32045.800609999998</v>
      </c>
      <c r="M26" s="91">
        <f>SUM('GRC Recorded Costs'!H31,'GRC Recorded Costs'!J31,'GRC Recorded Costs'!L31)</f>
        <v>3943.4552999999992</v>
      </c>
      <c r="N26" s="91">
        <f>'GRC Recorded Costs'!G32</f>
        <v>1226.825</v>
      </c>
      <c r="O26" s="91">
        <f>'GRC Recorded Costs'!H32</f>
        <v>12</v>
      </c>
      <c r="P26" s="91">
        <f>SUM('GRC Recorded Costs'!I32,'GRC Recorded Costs'!K32)</f>
        <v>3724.5095930249995</v>
      </c>
      <c r="Q26" s="91">
        <f>SUM('GRC Recorded Costs'!J32,'GRC Recorded Costs'!L32)</f>
        <v>3931.4552999999992</v>
      </c>
      <c r="R26" s="91"/>
      <c r="S26" s="91"/>
      <c r="T26" s="91"/>
      <c r="U26" s="91"/>
      <c r="V26" s="91"/>
      <c r="W26" s="91"/>
      <c r="X26" s="91"/>
      <c r="Y26" s="91"/>
      <c r="Z26" s="91"/>
      <c r="AA26" s="91"/>
      <c r="AB26" s="91"/>
      <c r="AC26" s="91"/>
      <c r="AD26" s="91"/>
      <c r="AE26" s="91"/>
      <c r="AF26" s="91"/>
      <c r="AG26" s="91"/>
      <c r="AH26" s="91"/>
      <c r="AI26" s="96"/>
      <c r="AJ26" s="55">
        <f t="shared" si="27"/>
        <v>1238.825</v>
      </c>
      <c r="AK26" s="8">
        <f t="shared" si="28"/>
        <v>7655.9648930249987</v>
      </c>
      <c r="AL26" s="8">
        <f t="shared" si="29"/>
        <v>32045.800609999998</v>
      </c>
      <c r="AM26" s="52">
        <f t="shared" si="30"/>
        <v>0</v>
      </c>
      <c r="AN26" s="120"/>
      <c r="AO26" s="123"/>
      <c r="AP26" s="126"/>
      <c r="AQ26" s="126"/>
      <c r="AR26" s="129"/>
      <c r="AS26" s="131"/>
    </row>
    <row r="27" spans="1:45" ht="70.900000000000006" customHeight="1" x14ac:dyDescent="0.25">
      <c r="A27" s="21" t="s">
        <v>38</v>
      </c>
      <c r="B27" s="30" t="s">
        <v>94</v>
      </c>
      <c r="C27" s="2" t="s">
        <v>15</v>
      </c>
      <c r="D27" s="17" t="s">
        <v>26</v>
      </c>
      <c r="E27" s="2" t="s">
        <v>27</v>
      </c>
      <c r="F27" s="2" t="s">
        <v>28</v>
      </c>
      <c r="G27" s="48" t="s">
        <v>19</v>
      </c>
      <c r="H27" s="93"/>
      <c r="I27" s="85">
        <f>SUM('GRC Authorized Rev Req'!H31,'GRC Authorized Rev Req'!J31,'GRC Authorized Rev Req'!L31,'GRC Authorized Rev Req'!N31)</f>
        <v>0</v>
      </c>
      <c r="J27" s="85"/>
      <c r="K27" s="85">
        <f>I27</f>
        <v>0</v>
      </c>
      <c r="L27" s="85"/>
      <c r="M27" s="85"/>
      <c r="N27" s="85"/>
      <c r="O27" s="85"/>
      <c r="P27" s="85"/>
      <c r="Q27" s="85"/>
      <c r="R27" s="85"/>
      <c r="S27" s="85">
        <f>SUM('Non-GRC Auth Rev Req'!D33,'Non-GRC Auth Rev Req'!F33,'Non-GRC Auth Rev Req'!H33,'Non-GRC Auth Rev Req'!J33)</f>
        <v>0</v>
      </c>
      <c r="T27" s="85"/>
      <c r="U27" s="85">
        <f>S27</f>
        <v>0</v>
      </c>
      <c r="V27" s="85"/>
      <c r="W27" s="85"/>
      <c r="X27" s="85"/>
      <c r="Y27" s="85"/>
      <c r="Z27" s="85"/>
      <c r="AA27" s="85"/>
      <c r="AB27" s="85"/>
      <c r="AC27" s="85">
        <f>SUM('Pending GRC Rev Req'!D33,'Pending GRC Rev Req'!F33,'Pending GRC Rev Req'!H33,'Pending GRC Rev Req'!J33)</f>
        <v>149636.79221895535</v>
      </c>
      <c r="AD27" s="85"/>
      <c r="AE27" s="85">
        <f>SUM('Pending GRC Rev Req'!D34,'Pending GRC Rev Req'!F34,'Pending GRC Rev Req'!H34,'Pending GRC Rev Req'!J34)</f>
        <v>149636.79221895535</v>
      </c>
      <c r="AF27" s="85"/>
      <c r="AG27" s="85">
        <f>SUM('Pending Non-GRC Rev Req'!D33,'Pending Non-GRC Rev Req'!F33,'Pending Non-GRC Rev Req'!H33,'Pending Non-GRC Rev Req'!J33)</f>
        <v>2243.6895301067998</v>
      </c>
      <c r="AH27" s="85"/>
      <c r="AI27" s="94">
        <f>SUM('Pending Non-GRC Rev Req'!D34,'Pending Non-GRC Rev Req'!F34,'Pending Non-GRC Rev Req'!H34,'Pending Non-GRC Rev Req'!J34)</f>
        <v>2243.6895301067998</v>
      </c>
      <c r="AJ27" s="53">
        <f t="shared" si="1"/>
        <v>0</v>
      </c>
      <c r="AK27" s="2">
        <f t="shared" si="2"/>
        <v>151880.48174906214</v>
      </c>
      <c r="AL27" s="2">
        <f t="shared" si="3"/>
        <v>0</v>
      </c>
      <c r="AM27" s="50">
        <f t="shared" si="4"/>
        <v>0</v>
      </c>
      <c r="AN27" s="132"/>
      <c r="AO27" s="121">
        <f t="shared" ref="AO27" si="35">SUM(AJ27:AJ28)</f>
        <v>39191.93</v>
      </c>
      <c r="AP27" s="124">
        <f t="shared" ref="AP27" si="36">SUM(AK27:AK28)</f>
        <v>229441.12683973712</v>
      </c>
      <c r="AQ27" s="124">
        <f t="shared" ref="AQ27" si="37">SUM(AL27:AL28)</f>
        <v>33307.412069999998</v>
      </c>
      <c r="AR27" s="127">
        <f t="shared" ref="AR27" si="38">SUM(AM27:AM28)</f>
        <v>0</v>
      </c>
      <c r="AS27" s="133"/>
    </row>
    <row r="28" spans="1:45" ht="70.900000000000006" customHeight="1" thickBot="1" x14ac:dyDescent="0.3">
      <c r="A28" s="31" t="s">
        <v>38</v>
      </c>
      <c r="B28" s="32" t="s">
        <v>94</v>
      </c>
      <c r="C28" s="8" t="s">
        <v>25</v>
      </c>
      <c r="D28" s="10"/>
      <c r="E28" s="8"/>
      <c r="F28" s="8"/>
      <c r="G28" s="44"/>
      <c r="H28" s="90"/>
      <c r="I28" s="91"/>
      <c r="J28" s="91"/>
      <c r="K28" s="91"/>
      <c r="L28" s="91">
        <f>SUM('GRC Recorded Costs'!G33,'GRC Recorded Costs'!I33,'GRC Recorded Costs'!K33)</f>
        <v>33307.412069999998</v>
      </c>
      <c r="M28" s="91">
        <f>SUM('GRC Recorded Costs'!H33,'GRC Recorded Costs'!J33,'GRC Recorded Costs'!L33)</f>
        <v>110723.85292295326</v>
      </c>
      <c r="N28" s="91">
        <f>'GRC Recorded Costs'!G34</f>
        <v>1736.93</v>
      </c>
      <c r="O28" s="91">
        <f>'GRC Recorded Costs'!H34</f>
        <v>37274</v>
      </c>
      <c r="P28" s="91">
        <f>SUM('GRC Recorded Costs'!I34,'GRC Recorded Costs'!K34)</f>
        <v>3403.6303406750003</v>
      </c>
      <c r="Q28" s="91">
        <f>SUM('GRC Recorded Costs'!J34,'GRC Recorded Costs'!L34)</f>
        <v>73449.852922953258</v>
      </c>
      <c r="R28" s="91"/>
      <c r="S28" s="91"/>
      <c r="T28" s="91"/>
      <c r="U28" s="91"/>
      <c r="V28" s="91">
        <f>SUM('Non-GRC Recorded Cost'!C33,'Non-GRC Recorded Cost'!E33,'Non-GRC Recorded Cost'!G33)</f>
        <v>0</v>
      </c>
      <c r="W28" s="91">
        <f>SUM('Non-GRC Recorded Cost'!D33,'Non-GRC Recorded Cost'!F33,'Non-GRC Recorded Cost'!H33)</f>
        <v>888.16182704673383</v>
      </c>
      <c r="X28" s="91"/>
      <c r="Y28" s="91">
        <f>'Non-GRC Recorded Cost'!D34</f>
        <v>181</v>
      </c>
      <c r="Z28" s="91"/>
      <c r="AA28" s="91">
        <f>SUM('Non-GRC Recorded Cost'!F34,'Non-GRC Recorded Cost'!H34)</f>
        <v>707.16182704673383</v>
      </c>
      <c r="AB28" s="91"/>
      <c r="AC28" s="91"/>
      <c r="AD28" s="91"/>
      <c r="AE28" s="91"/>
      <c r="AF28" s="91"/>
      <c r="AG28" s="91"/>
      <c r="AH28" s="91"/>
      <c r="AI28" s="96"/>
      <c r="AJ28" s="55">
        <f t="shared" si="1"/>
        <v>39191.93</v>
      </c>
      <c r="AK28" s="8">
        <f t="shared" si="2"/>
        <v>77560.645090674981</v>
      </c>
      <c r="AL28" s="8">
        <f t="shared" si="3"/>
        <v>33307.412069999998</v>
      </c>
      <c r="AM28" s="52">
        <f t="shared" si="4"/>
        <v>0</v>
      </c>
      <c r="AN28" s="120"/>
      <c r="AO28" s="123"/>
      <c r="AP28" s="126"/>
      <c r="AQ28" s="126"/>
      <c r="AR28" s="129"/>
      <c r="AS28" s="131"/>
    </row>
    <row r="29" spans="1:45" ht="70.900000000000006" customHeight="1" x14ac:dyDescent="0.25">
      <c r="A29" s="21" t="s">
        <v>39</v>
      </c>
      <c r="B29" s="22" t="s">
        <v>94</v>
      </c>
      <c r="C29" s="2" t="s">
        <v>15</v>
      </c>
      <c r="D29" s="17" t="s">
        <v>26</v>
      </c>
      <c r="E29" s="2" t="s">
        <v>27</v>
      </c>
      <c r="F29" s="2" t="s">
        <v>28</v>
      </c>
      <c r="G29" s="48" t="s">
        <v>19</v>
      </c>
      <c r="H29" s="93">
        <f>SUM('GRC Authorized Rev Req'!G34,'GRC Authorized Rev Req'!I34,'GRC Authorized Rev Req'!K34,'GRC Authorized Rev Req'!M34)</f>
        <v>2630.4577807700762</v>
      </c>
      <c r="I29" s="85">
        <f>SUM('GRC Authorized Rev Req'!H34,'GRC Authorized Rev Req'!J34,'GRC Authorized Rev Req'!L34,'GRC Authorized Rev Req'!N34)</f>
        <v>0</v>
      </c>
      <c r="J29" s="85">
        <f>SUM('GRC Authorized Rev Req'!G36,'GRC Authorized Rev Req'!I36,'GRC Authorized Rev Req'!K36,'GRC Authorized Rev Req'!M36)</f>
        <v>414.8833559843618</v>
      </c>
      <c r="K29" s="85">
        <f>SUM('GRC Authorized Rev Req'!H36,'GRC Authorized Rev Req'!J36,'GRC Authorized Rev Req'!L36,'GRC Authorized Rev Req'!N36)</f>
        <v>0</v>
      </c>
      <c r="L29" s="85"/>
      <c r="M29" s="85"/>
      <c r="N29" s="85"/>
      <c r="O29" s="85"/>
      <c r="P29" s="85"/>
      <c r="Q29" s="85"/>
      <c r="R29" s="85"/>
      <c r="S29" s="85">
        <f>SUM('Non-GRC Auth Rev Req'!D35,'Non-GRC Auth Rev Req'!F35,'Non-GRC Auth Rev Req'!H35,'Non-GRC Auth Rev Req'!J35)</f>
        <v>0</v>
      </c>
      <c r="T29" s="85"/>
      <c r="U29" s="85">
        <f>S29</f>
        <v>0</v>
      </c>
      <c r="V29" s="85"/>
      <c r="W29" s="85"/>
      <c r="X29" s="85"/>
      <c r="Y29" s="85"/>
      <c r="Z29" s="85"/>
      <c r="AA29" s="85"/>
      <c r="AB29" s="85">
        <f>SUM('Pending GRC Rev Req'!C35,'Pending GRC Rev Req'!E35,'Pending GRC Rev Req'!G35,'Pending GRC Rev Req'!I35)</f>
        <v>6552.0567028241276</v>
      </c>
      <c r="AC29" s="85">
        <f>SUM('Pending GRC Rev Req'!D35,'Pending GRC Rev Req'!F35,'Pending GRC Rev Req'!H35,'Pending GRC Rev Req'!J35)</f>
        <v>28394.149153767172</v>
      </c>
      <c r="AD29" s="85">
        <f>SUM('Pending GRC Rev Req'!C36,'Pending GRC Rev Req'!E36,'Pending GRC Rev Req'!G36,'Pending GRC Rev Req'!I36)</f>
        <v>4548.0772592571893</v>
      </c>
      <c r="AE29" s="85">
        <f>SUM('Pending GRC Rev Req'!D36,'Pending GRC Rev Req'!F36,'Pending GRC Rev Req'!H36,'Pending GRC Rev Req'!J36)</f>
        <v>28394.149153767172</v>
      </c>
      <c r="AF29" s="85"/>
      <c r="AG29" s="85">
        <f>SUM('Pending Non-GRC Rev Req'!D35,'Pending Non-GRC Rev Req'!F35,'Pending Non-GRC Rev Req'!H35,'Pending Non-GRC Rev Req'!J35)</f>
        <v>2171.4550093745602</v>
      </c>
      <c r="AH29" s="85"/>
      <c r="AI29" s="94">
        <f>SUM('Pending Non-GRC Rev Req'!D36,'Pending Non-GRC Rev Req'!F36,'Pending Non-GRC Rev Req'!H36,'Pending Non-GRC Rev Req'!J36)</f>
        <v>2171.4550093745602</v>
      </c>
      <c r="AJ29" s="53">
        <f t="shared" si="1"/>
        <v>414.8833559843618</v>
      </c>
      <c r="AK29" s="2">
        <f t="shared" si="2"/>
        <v>35113.68142239892</v>
      </c>
      <c r="AL29" s="2">
        <f t="shared" si="3"/>
        <v>2630.4577807700762</v>
      </c>
      <c r="AM29" s="50">
        <f t="shared" si="4"/>
        <v>6552.0567028241276</v>
      </c>
      <c r="AN29" s="132"/>
      <c r="AO29" s="121">
        <f t="shared" ref="AO29" si="39">SUM(AJ29:AJ30)</f>
        <v>6726.9183559843614</v>
      </c>
      <c r="AP29" s="124">
        <f t="shared" ref="AP29" si="40">SUM(AK29:AK30)</f>
        <v>49483.201880823923</v>
      </c>
      <c r="AQ29" s="124">
        <f t="shared" ref="AQ29" si="41">SUM(AL29:AL30)</f>
        <v>7184.8269507700761</v>
      </c>
      <c r="AR29" s="127">
        <f t="shared" ref="AR29" si="42">SUM(AM29:AM30)</f>
        <v>6552.0567028241276</v>
      </c>
      <c r="AS29" s="133"/>
    </row>
    <row r="30" spans="1:45" ht="70.900000000000006" customHeight="1" thickBot="1" x14ac:dyDescent="0.3">
      <c r="A30" s="31" t="s">
        <v>39</v>
      </c>
      <c r="B30" s="36" t="s">
        <v>94</v>
      </c>
      <c r="C30" s="8" t="s">
        <v>25</v>
      </c>
      <c r="D30" s="10"/>
      <c r="E30" s="8"/>
      <c r="F30" s="8"/>
      <c r="G30" s="44"/>
      <c r="H30" s="90"/>
      <c r="I30" s="91"/>
      <c r="J30" s="91"/>
      <c r="K30" s="91"/>
      <c r="L30" s="91">
        <f>SUM('GRC Recorded Costs'!G35,'GRC Recorded Costs'!I35,'GRC Recorded Costs'!K35)</f>
        <v>4554.3691699999999</v>
      </c>
      <c r="M30" s="91">
        <f>SUM('GRC Recorded Costs'!H35,'GRC Recorded Costs'!J35,'GRC Recorded Costs'!L35)</f>
        <v>19189.291099210743</v>
      </c>
      <c r="N30" s="91">
        <f>'GRC Recorded Costs'!G36</f>
        <v>542.03499999999997</v>
      </c>
      <c r="O30" s="91">
        <f>'GRC Recorded Costs'!H36</f>
        <v>5596</v>
      </c>
      <c r="P30" s="91">
        <f>SUM('GRC Recorded Costs'!I36,'GRC Recorded Costs'!K36)</f>
        <v>163.16379842500001</v>
      </c>
      <c r="Q30" s="91">
        <f>SUM('GRC Recorded Costs'!J36,'GRC Recorded Costs'!L36)</f>
        <v>13593.291099210743</v>
      </c>
      <c r="R30" s="91"/>
      <c r="S30" s="91"/>
      <c r="T30" s="91"/>
      <c r="U30" s="91"/>
      <c r="V30" s="91">
        <f>SUM('Non-GRC Recorded Cost'!E35,'Non-GRC Recorded Cost'!G35)</f>
        <v>0</v>
      </c>
      <c r="W30" s="91">
        <f>SUM('Non-GRC Recorded Cost'!F35,'Non-GRC Recorded Cost'!H35)</f>
        <v>613.06556078925894</v>
      </c>
      <c r="X30" s="91"/>
      <c r="Y30" s="91">
        <f>'Non-GRC Recorded Cost'!D36</f>
        <v>174</v>
      </c>
      <c r="Z30" s="91"/>
      <c r="AA30" s="91">
        <f>SUM('Non-GRC Recorded Cost'!F36,'Non-GRC Recorded Cost'!H36)</f>
        <v>613.06556078925894</v>
      </c>
      <c r="AB30" s="91"/>
      <c r="AC30" s="91"/>
      <c r="AD30" s="91"/>
      <c r="AE30" s="91"/>
      <c r="AF30" s="91"/>
      <c r="AG30" s="91"/>
      <c r="AH30" s="91"/>
      <c r="AI30" s="96"/>
      <c r="AJ30" s="55">
        <f t="shared" si="1"/>
        <v>6312.0349999999999</v>
      </c>
      <c r="AK30" s="8">
        <f t="shared" si="2"/>
        <v>14369.520458425</v>
      </c>
      <c r="AL30" s="8">
        <f t="shared" si="3"/>
        <v>4554.3691699999999</v>
      </c>
      <c r="AM30" s="52">
        <f t="shared" si="4"/>
        <v>0</v>
      </c>
      <c r="AN30" s="120"/>
      <c r="AO30" s="123"/>
      <c r="AP30" s="126"/>
      <c r="AQ30" s="126"/>
      <c r="AR30" s="129"/>
      <c r="AS30" s="131"/>
    </row>
    <row r="31" spans="1:45" ht="70.900000000000006" customHeight="1" x14ac:dyDescent="0.25">
      <c r="A31" s="21" t="s">
        <v>40</v>
      </c>
      <c r="B31" s="29" t="s">
        <v>90</v>
      </c>
      <c r="C31" s="2" t="s">
        <v>15</v>
      </c>
      <c r="D31" s="17" t="s">
        <v>26</v>
      </c>
      <c r="E31" s="2" t="s">
        <v>27</v>
      </c>
      <c r="F31" s="2" t="s">
        <v>28</v>
      </c>
      <c r="G31" s="48" t="s">
        <v>19</v>
      </c>
      <c r="H31" s="93"/>
      <c r="I31" s="85">
        <f>SUM('GRC Authorized Rev Req'!H37,'GRC Authorized Rev Req'!J37,'GRC Authorized Rev Req'!L37,'GRC Authorized Rev Req'!N37)</f>
        <v>0</v>
      </c>
      <c r="J31" s="85"/>
      <c r="K31" s="85">
        <f>SUM('GRC Authorized Rev Req'!H39,'GRC Authorized Rev Req'!J39,'GRC Authorized Rev Req'!L39,'GRC Authorized Rev Req'!N39)</f>
        <v>0</v>
      </c>
      <c r="L31" s="85"/>
      <c r="M31" s="85"/>
      <c r="N31" s="85"/>
      <c r="O31" s="85"/>
      <c r="P31" s="85"/>
      <c r="Q31" s="85"/>
      <c r="R31" s="85"/>
      <c r="S31" s="85">
        <f>SUM('Non-GRC Auth Rev Req'!D37,'Non-GRC Auth Rev Req'!F37,'Non-GRC Auth Rev Req'!H37,'Non-GRC Auth Rev Req'!J37)</f>
        <v>0</v>
      </c>
      <c r="T31" s="85"/>
      <c r="U31" s="85">
        <f>S31</f>
        <v>0</v>
      </c>
      <c r="V31" s="85"/>
      <c r="W31" s="85"/>
      <c r="X31" s="85"/>
      <c r="Y31" s="85"/>
      <c r="Z31" s="85"/>
      <c r="AA31" s="85"/>
      <c r="AB31" s="85"/>
      <c r="AC31" s="85">
        <f>SUM('Pending GRC Rev Req'!D37,'Pending GRC Rev Req'!F37,'Pending GRC Rev Req'!H37,'Pending GRC Rev Req'!J37)</f>
        <v>23316.53056617143</v>
      </c>
      <c r="AD31" s="85"/>
      <c r="AE31" s="85">
        <f>SUM('Pending GRC Rev Req'!D38,'Pending GRC Rev Req'!F38,'Pending GRC Rev Req'!H38,'Pending GRC Rev Req'!J38)</f>
        <v>23316.53056617143</v>
      </c>
      <c r="AF31" s="85"/>
      <c r="AG31" s="85"/>
      <c r="AH31" s="85"/>
      <c r="AI31" s="94"/>
      <c r="AJ31" s="53">
        <f t="shared" si="1"/>
        <v>0</v>
      </c>
      <c r="AK31" s="2">
        <f t="shared" si="2"/>
        <v>23316.53056617143</v>
      </c>
      <c r="AL31" s="2">
        <f t="shared" si="3"/>
        <v>0</v>
      </c>
      <c r="AM31" s="50">
        <f t="shared" si="4"/>
        <v>0</v>
      </c>
      <c r="AN31" s="132"/>
      <c r="AO31" s="121">
        <f t="shared" ref="AO31" si="43">SUM(AJ31:AJ32)</f>
        <v>1850.575</v>
      </c>
      <c r="AP31" s="124">
        <f t="shared" ref="AP31" si="44">SUM(AK31:AK32)</f>
        <v>24302.083224471429</v>
      </c>
      <c r="AQ31" s="124">
        <f t="shared" ref="AQ31" si="45">SUM(AL31:AL32)</f>
        <v>8666.2281199999998</v>
      </c>
      <c r="AR31" s="127">
        <f t="shared" ref="AR31" si="46">SUM(AM31:AM32)</f>
        <v>0</v>
      </c>
      <c r="AS31" s="133"/>
    </row>
    <row r="32" spans="1:45" ht="70.900000000000006" customHeight="1" thickBot="1" x14ac:dyDescent="0.3">
      <c r="A32" s="31" t="s">
        <v>40</v>
      </c>
      <c r="B32" s="32" t="s">
        <v>90</v>
      </c>
      <c r="C32" s="8" t="s">
        <v>25</v>
      </c>
      <c r="D32" s="10"/>
      <c r="E32" s="8"/>
      <c r="F32" s="8"/>
      <c r="G32" s="44"/>
      <c r="H32" s="90"/>
      <c r="I32" s="91"/>
      <c r="J32" s="91"/>
      <c r="K32" s="91"/>
      <c r="L32" s="91">
        <f>SUM('GRC Recorded Costs'!G37,'GRC Recorded Costs'!I37,'GRC Recorded Costs'!K37)</f>
        <v>8666.2281199999998</v>
      </c>
      <c r="M32" s="91">
        <f>SUM('GRC Recorded Costs'!H37,'GRC Recorded Costs'!J37,'GRC Recorded Costs'!L37)</f>
        <v>1493.0053699999999</v>
      </c>
      <c r="N32" s="91">
        <f>'GRC Recorded Costs'!G38</f>
        <v>1234.575</v>
      </c>
      <c r="O32" s="91">
        <f>'GRC Recorded Costs'!H38</f>
        <v>616</v>
      </c>
      <c r="P32" s="91">
        <f>SUM('GRC Recorded Costs'!I38,'GRC Recorded Costs'!K38)</f>
        <v>108.54728829999999</v>
      </c>
      <c r="Q32" s="91">
        <f>SUM('GRC Recorded Costs'!J38,'GRC Recorded Costs'!L38)</f>
        <v>877.00536999999997</v>
      </c>
      <c r="R32" s="91"/>
      <c r="S32" s="91"/>
      <c r="T32" s="91"/>
      <c r="U32" s="91"/>
      <c r="V32" s="91"/>
      <c r="W32" s="91"/>
      <c r="X32" s="91"/>
      <c r="Y32" s="91"/>
      <c r="Z32" s="91"/>
      <c r="AA32" s="91"/>
      <c r="AB32" s="91"/>
      <c r="AC32" s="91"/>
      <c r="AD32" s="91"/>
      <c r="AE32" s="91"/>
      <c r="AF32" s="91"/>
      <c r="AG32" s="91"/>
      <c r="AH32" s="91"/>
      <c r="AI32" s="96"/>
      <c r="AJ32" s="55">
        <f t="shared" si="1"/>
        <v>1850.575</v>
      </c>
      <c r="AK32" s="8">
        <f t="shared" si="2"/>
        <v>985.55265829999996</v>
      </c>
      <c r="AL32" s="8">
        <f t="shared" si="3"/>
        <v>8666.2281199999998</v>
      </c>
      <c r="AM32" s="52">
        <f t="shared" si="4"/>
        <v>0</v>
      </c>
      <c r="AN32" s="120"/>
      <c r="AO32" s="123"/>
      <c r="AP32" s="126"/>
      <c r="AQ32" s="126"/>
      <c r="AR32" s="129"/>
      <c r="AS32" s="131"/>
    </row>
    <row r="33" spans="1:45" ht="70.900000000000006" customHeight="1" x14ac:dyDescent="0.25">
      <c r="A33" s="21" t="s">
        <v>41</v>
      </c>
      <c r="B33" s="22" t="s">
        <v>94</v>
      </c>
      <c r="C33" s="2" t="s">
        <v>25</v>
      </c>
      <c r="D33" s="17" t="s">
        <v>26</v>
      </c>
      <c r="E33" s="2" t="s">
        <v>27</v>
      </c>
      <c r="F33" s="2" t="s">
        <v>28</v>
      </c>
      <c r="G33" s="48" t="s">
        <v>19</v>
      </c>
      <c r="H33" s="93"/>
      <c r="I33" s="85"/>
      <c r="J33" s="85"/>
      <c r="K33" s="85"/>
      <c r="L33" s="85">
        <f>SUM('GRC Recorded Costs'!G39,'GRC Recorded Costs'!I39,'GRC Recorded Costs'!K39)</f>
        <v>0</v>
      </c>
      <c r="M33" s="85">
        <f>SUM('GRC Recorded Costs'!H39,'GRC Recorded Costs'!J39,'GRC Recorded Costs'!L39)</f>
        <v>23279.724224651894</v>
      </c>
      <c r="N33" s="85">
        <f>'GRC Recorded Costs'!G40</f>
        <v>0</v>
      </c>
      <c r="O33" s="85">
        <f>'GRC Recorded Costs'!H40</f>
        <v>10604</v>
      </c>
      <c r="P33" s="85"/>
      <c r="Q33" s="85">
        <f>SUM('GRC Recorded Costs'!J40,'GRC Recorded Costs'!L40)</f>
        <v>12675.724224651893</v>
      </c>
      <c r="R33" s="85"/>
      <c r="S33" s="85">
        <f>SUM('Non-GRC Auth Rev Req'!D39,'Non-GRC Auth Rev Req'!F39,'Non-GRC Auth Rev Req'!H39,'Non-GRC Auth Rev Req'!J39)</f>
        <v>0</v>
      </c>
      <c r="T33" s="85"/>
      <c r="U33" s="85">
        <f>S33</f>
        <v>0</v>
      </c>
      <c r="V33" s="85"/>
      <c r="W33" s="85"/>
      <c r="X33" s="85"/>
      <c r="Y33" s="85"/>
      <c r="Z33" s="85"/>
      <c r="AA33" s="85"/>
      <c r="AB33" s="85"/>
      <c r="AC33" s="85"/>
      <c r="AD33" s="85"/>
      <c r="AE33" s="85"/>
      <c r="AF33" s="85"/>
      <c r="AG33" s="85"/>
      <c r="AH33" s="85"/>
      <c r="AI33" s="94"/>
      <c r="AJ33" s="53">
        <f t="shared" si="1"/>
        <v>10604</v>
      </c>
      <c r="AK33" s="2">
        <f t="shared" si="2"/>
        <v>12675.724224651893</v>
      </c>
      <c r="AL33" s="2">
        <f t="shared" si="3"/>
        <v>0</v>
      </c>
      <c r="AM33" s="50">
        <f t="shared" si="4"/>
        <v>0</v>
      </c>
      <c r="AN33" s="132"/>
      <c r="AO33" s="121">
        <f t="shared" ref="AO33" si="47">SUM(AJ33:AJ34)</f>
        <v>10652</v>
      </c>
      <c r="AP33" s="124">
        <f t="shared" ref="AP33" si="48">SUM(AK33:AK34)</f>
        <v>38693.866914728722</v>
      </c>
      <c r="AQ33" s="124">
        <f t="shared" ref="AQ33" si="49">SUM(AL33:AL34)</f>
        <v>0</v>
      </c>
      <c r="AR33" s="127">
        <f t="shared" ref="AR33" si="50">SUM(AM33:AM34)</f>
        <v>0</v>
      </c>
      <c r="AS33" s="133"/>
    </row>
    <row r="34" spans="1:45" ht="70.900000000000006" customHeight="1" thickBot="1" x14ac:dyDescent="0.3">
      <c r="A34" s="31" t="s">
        <v>41</v>
      </c>
      <c r="B34" s="36" t="s">
        <v>94</v>
      </c>
      <c r="C34" s="8" t="s">
        <v>15</v>
      </c>
      <c r="D34" s="10"/>
      <c r="E34" s="8"/>
      <c r="F34" s="8"/>
      <c r="G34" s="44"/>
      <c r="H34" s="90"/>
      <c r="I34" s="91">
        <f>SUM('GRC Authorized Rev Req'!H40,'GRC Authorized Rev Req'!J40,'GRC Authorized Rev Req'!L40,'GRC Authorized Rev Req'!N40)</f>
        <v>0</v>
      </c>
      <c r="J34" s="91"/>
      <c r="K34" s="91">
        <f>SUM('GRC Authorized Rev Req'!H42,'GRC Authorized Rev Req'!J42,'GRC Authorized Rev Req'!L42,'GRC Authorized Rev Req'!N42)</f>
        <v>0</v>
      </c>
      <c r="L34" s="91"/>
      <c r="M34" s="91"/>
      <c r="N34" s="91"/>
      <c r="O34" s="91"/>
      <c r="P34" s="91"/>
      <c r="Q34" s="91"/>
      <c r="R34" s="91"/>
      <c r="S34" s="91"/>
      <c r="T34" s="91"/>
      <c r="U34" s="91"/>
      <c r="V34" s="91"/>
      <c r="W34" s="91">
        <f>SUM('Non-GRC Recorded Cost'!D39,'Non-GRC Recorded Cost'!F39,'Non-GRC Recorded Cost'!H39)</f>
        <v>221.97938534809589</v>
      </c>
      <c r="X34" s="91"/>
      <c r="Y34" s="91">
        <f>'Non-GRC Recorded Cost'!D39</f>
        <v>48</v>
      </c>
      <c r="Z34" s="91"/>
      <c r="AA34" s="91">
        <f>SUM('Non-GRC Recorded Cost'!F40,'Non-GRC Recorded Cost'!H40)</f>
        <v>173.97938534809589</v>
      </c>
      <c r="AB34" s="91"/>
      <c r="AC34" s="91">
        <f>SUM('Pending GRC Rev Req'!D39,'Pending GRC Rev Req'!F39,'Pending GRC Rev Req'!H39,'Pending GRC Rev Req'!J39)</f>
        <v>24300.886658246513</v>
      </c>
      <c r="AD34" s="91"/>
      <c r="AE34" s="91">
        <f>SUM('Pending GRC Rev Req'!D41,'Pending GRC Rev Req'!F41,'Pending GRC Rev Req'!H41,'Pending GRC Rev Req'!J41)</f>
        <v>24300.886658246513</v>
      </c>
      <c r="AF34" s="91"/>
      <c r="AG34" s="91">
        <f>SUM('Pending Non-GRC Rev Req'!D39,'Pending Non-GRC Rev Req'!F39,'Pending Non-GRC Rev Req'!H39,'Pending Non-GRC Rev Req'!J39)</f>
        <v>1543.2766464822223</v>
      </c>
      <c r="AH34" s="91"/>
      <c r="AI34" s="96">
        <f>SUM('Pending Non-GRC Rev Req'!D41,'Pending Non-GRC Rev Req'!F41,'Pending Non-GRC Rev Req'!H41,'Pending Non-GRC Rev Req'!J41)</f>
        <v>1543.2766464822223</v>
      </c>
      <c r="AJ34" s="55">
        <f t="shared" si="1"/>
        <v>48</v>
      </c>
      <c r="AK34" s="8">
        <f t="shared" si="2"/>
        <v>26018.142690076831</v>
      </c>
      <c r="AL34" s="8">
        <f t="shared" si="3"/>
        <v>0</v>
      </c>
      <c r="AM34" s="52">
        <f t="shared" si="4"/>
        <v>0</v>
      </c>
      <c r="AN34" s="120"/>
      <c r="AO34" s="123"/>
      <c r="AP34" s="126"/>
      <c r="AQ34" s="126"/>
      <c r="AR34" s="129"/>
      <c r="AS34" s="131"/>
    </row>
    <row r="35" spans="1:45" ht="70.900000000000006" customHeight="1" thickBot="1" x14ac:dyDescent="0.3">
      <c r="A35" s="34" t="s">
        <v>42</v>
      </c>
      <c r="B35" s="35" t="s">
        <v>93</v>
      </c>
      <c r="C35" s="12" t="s">
        <v>25</v>
      </c>
      <c r="D35" s="16" t="s">
        <v>26</v>
      </c>
      <c r="E35" s="12" t="s">
        <v>27</v>
      </c>
      <c r="F35" s="12" t="s">
        <v>28</v>
      </c>
      <c r="G35" s="49" t="s">
        <v>19</v>
      </c>
      <c r="H35" s="79"/>
      <c r="I35" s="80"/>
      <c r="J35" s="81"/>
      <c r="K35" s="81"/>
      <c r="L35" s="81"/>
      <c r="M35" s="81"/>
      <c r="N35" s="81"/>
      <c r="O35" s="81"/>
      <c r="P35" s="81"/>
      <c r="Q35" s="81"/>
      <c r="R35" s="81"/>
      <c r="S35" s="81"/>
      <c r="T35" s="81"/>
      <c r="U35" s="81"/>
      <c r="V35" s="81"/>
      <c r="W35" s="81"/>
      <c r="X35" s="81"/>
      <c r="Y35" s="81"/>
      <c r="Z35" s="81"/>
      <c r="AA35" s="81"/>
      <c r="AB35" s="81"/>
      <c r="AC35" s="81"/>
      <c r="AD35" s="81"/>
      <c r="AE35" s="81"/>
      <c r="AF35" s="81"/>
      <c r="AG35" s="81"/>
      <c r="AH35" s="81"/>
      <c r="AI35" s="82"/>
      <c r="AJ35" s="64">
        <f t="shared" si="1"/>
        <v>0</v>
      </c>
      <c r="AK35" s="12">
        <f t="shared" si="2"/>
        <v>0</v>
      </c>
      <c r="AL35" s="12">
        <f t="shared" si="3"/>
        <v>0</v>
      </c>
      <c r="AM35" s="65">
        <f t="shared" si="4"/>
        <v>0</v>
      </c>
      <c r="AN35" s="57"/>
      <c r="AO35" s="56">
        <f t="shared" ref="AO35:AO37" si="51">AJ35</f>
        <v>0</v>
      </c>
      <c r="AP35" s="12">
        <f t="shared" ref="AP35:AP37" si="52">AK35</f>
        <v>0</v>
      </c>
      <c r="AQ35" s="12">
        <f t="shared" ref="AQ35:AQ37" si="53">AL35</f>
        <v>0</v>
      </c>
      <c r="AR35" s="14">
        <f t="shared" ref="AR35:AR37" si="54">AM35</f>
        <v>0</v>
      </c>
      <c r="AS35" s="58"/>
    </row>
    <row r="36" spans="1:45" ht="70.900000000000006" customHeight="1" thickBot="1" x14ac:dyDescent="0.3">
      <c r="A36" s="34" t="s">
        <v>43</v>
      </c>
      <c r="B36" s="35" t="s">
        <v>93</v>
      </c>
      <c r="C36" s="12" t="s">
        <v>25</v>
      </c>
      <c r="D36" s="16" t="s">
        <v>26</v>
      </c>
      <c r="E36" s="12" t="s">
        <v>27</v>
      </c>
      <c r="F36" s="12" t="s">
        <v>28</v>
      </c>
      <c r="G36" s="49" t="s">
        <v>19</v>
      </c>
      <c r="H36" s="79"/>
      <c r="I36" s="80"/>
      <c r="J36" s="81"/>
      <c r="K36" s="81"/>
      <c r="L36" s="81">
        <f>SUM('GRC Recorded Costs'!G43,'GRC Recorded Costs'!I43,'GRC Recorded Costs'!K43)</f>
        <v>0</v>
      </c>
      <c r="M36" s="81">
        <f>SUM('GRC Recorded Costs'!H43,'GRC Recorded Costs'!J43,'GRC Recorded Costs'!L43)</f>
        <v>1890.9155500000002</v>
      </c>
      <c r="N36" s="81"/>
      <c r="O36" s="81">
        <f>'GRC Recorded Costs'!H44</f>
        <v>394</v>
      </c>
      <c r="P36" s="81"/>
      <c r="Q36" s="81">
        <f>SUM('GRC Recorded Costs'!J44,'GRC Recorded Costs'!L44)</f>
        <v>1496.9155500000002</v>
      </c>
      <c r="R36" s="81"/>
      <c r="S36" s="81"/>
      <c r="T36" s="81"/>
      <c r="U36" s="81"/>
      <c r="V36" s="81"/>
      <c r="W36" s="81"/>
      <c r="X36" s="81"/>
      <c r="Y36" s="81"/>
      <c r="Z36" s="81"/>
      <c r="AA36" s="81"/>
      <c r="AB36" s="81"/>
      <c r="AC36" s="81"/>
      <c r="AD36" s="81"/>
      <c r="AE36" s="81"/>
      <c r="AF36" s="81"/>
      <c r="AG36" s="81"/>
      <c r="AH36" s="81"/>
      <c r="AI36" s="82"/>
      <c r="AJ36" s="64">
        <f t="shared" si="1"/>
        <v>394</v>
      </c>
      <c r="AK36" s="12">
        <f t="shared" si="2"/>
        <v>1496.9155500000002</v>
      </c>
      <c r="AL36" s="12">
        <f t="shared" si="3"/>
        <v>0</v>
      </c>
      <c r="AM36" s="65">
        <f t="shared" si="4"/>
        <v>0</v>
      </c>
      <c r="AN36" s="57"/>
      <c r="AO36" s="56">
        <f t="shared" si="51"/>
        <v>394</v>
      </c>
      <c r="AP36" s="12">
        <f t="shared" si="52"/>
        <v>1496.9155500000002</v>
      </c>
      <c r="AQ36" s="12">
        <f t="shared" si="53"/>
        <v>0</v>
      </c>
      <c r="AR36" s="14">
        <f t="shared" si="54"/>
        <v>0</v>
      </c>
      <c r="AS36" s="58"/>
    </row>
    <row r="37" spans="1:45" ht="70.900000000000006" customHeight="1" thickBot="1" x14ac:dyDescent="0.3">
      <c r="A37" s="34" t="s">
        <v>44</v>
      </c>
      <c r="B37" s="35" t="s">
        <v>94</v>
      </c>
      <c r="C37" s="12" t="s">
        <v>25</v>
      </c>
      <c r="D37" s="16" t="s">
        <v>26</v>
      </c>
      <c r="E37" s="12" t="s">
        <v>27</v>
      </c>
      <c r="F37" s="12" t="s">
        <v>28</v>
      </c>
      <c r="G37" s="49" t="s">
        <v>19</v>
      </c>
      <c r="H37" s="79"/>
      <c r="I37" s="80"/>
      <c r="J37" s="81"/>
      <c r="K37" s="81"/>
      <c r="L37" s="81"/>
      <c r="M37" s="81">
        <f>SUM('GRC Recorded Costs'!H45,'GRC Recorded Costs'!J45,'GRC Recorded Costs'!L45)</f>
        <v>624</v>
      </c>
      <c r="N37" s="81"/>
      <c r="O37" s="81">
        <f>'GRC Recorded Costs'!H45</f>
        <v>343</v>
      </c>
      <c r="P37" s="81"/>
      <c r="Q37" s="81">
        <f>SUM('GRC Recorded Costs'!J45,'GRC Recorded Costs'!L45)</f>
        <v>281</v>
      </c>
      <c r="R37" s="81"/>
      <c r="S37" s="81"/>
      <c r="T37" s="81"/>
      <c r="U37" s="81"/>
      <c r="V37" s="81"/>
      <c r="W37" s="81">
        <f>SUM('Non-GRC Recorded Cost'!D45,'Non-GRC Recorded Cost'!F45,'Non-GRC Recorded Cost'!H45)</f>
        <v>52</v>
      </c>
      <c r="X37" s="81"/>
      <c r="Y37" s="81">
        <f>'Non-GRC Recorded Cost'!D46</f>
        <v>34</v>
      </c>
      <c r="Z37" s="81"/>
      <c r="AA37" s="81">
        <f>'Non-GRC Recorded Cost'!F46</f>
        <v>18</v>
      </c>
      <c r="AB37" s="81"/>
      <c r="AC37" s="81"/>
      <c r="AD37" s="81"/>
      <c r="AE37" s="81"/>
      <c r="AF37" s="81"/>
      <c r="AG37" s="81"/>
      <c r="AH37" s="81"/>
      <c r="AI37" s="82"/>
      <c r="AJ37" s="64">
        <f t="shared" si="1"/>
        <v>377</v>
      </c>
      <c r="AK37" s="12">
        <f t="shared" si="2"/>
        <v>299</v>
      </c>
      <c r="AL37" s="12">
        <f t="shared" si="3"/>
        <v>0</v>
      </c>
      <c r="AM37" s="65">
        <f t="shared" si="4"/>
        <v>0</v>
      </c>
      <c r="AN37" s="57"/>
      <c r="AO37" s="56">
        <f t="shared" si="51"/>
        <v>377</v>
      </c>
      <c r="AP37" s="12">
        <f t="shared" si="52"/>
        <v>299</v>
      </c>
      <c r="AQ37" s="12">
        <f t="shared" si="53"/>
        <v>0</v>
      </c>
      <c r="AR37" s="14">
        <f t="shared" si="54"/>
        <v>0</v>
      </c>
      <c r="AS37" s="58"/>
    </row>
    <row r="38" spans="1:45" ht="70.900000000000006" customHeight="1" x14ac:dyDescent="0.25">
      <c r="A38" s="21" t="s">
        <v>45</v>
      </c>
      <c r="B38" s="22" t="s">
        <v>95</v>
      </c>
      <c r="C38" s="2" t="s">
        <v>46</v>
      </c>
      <c r="D38" s="3" t="s">
        <v>47</v>
      </c>
      <c r="E38" s="3" t="s">
        <v>48</v>
      </c>
      <c r="F38" s="2" t="s">
        <v>49</v>
      </c>
      <c r="G38" s="48" t="s">
        <v>19</v>
      </c>
      <c r="H38" s="83"/>
      <c r="I38" s="88">
        <f>SUM('GRC Authorized Rev Req'!H50,'GRC Authorized Rev Req'!J50,'GRC Authorized Rev Req'!L50,'GRC Authorized Rev Req'!N50)</f>
        <v>-3.3150364214775897E-6</v>
      </c>
      <c r="J38" s="85"/>
      <c r="K38" s="88">
        <f>SUM('GRC Authorized Rev Req'!H52,'GRC Authorized Rev Req'!J52,'GRC Authorized Rev Req'!L52,'GRC Authorized Rev Req'!N52)</f>
        <v>0</v>
      </c>
      <c r="L38" s="85"/>
      <c r="M38" s="85">
        <f>SUM('GRC Recorded Costs'!H47,'GRC Recorded Costs'!J47,'GRC Recorded Costs'!L47)</f>
        <v>80116.43327502691</v>
      </c>
      <c r="N38" s="85"/>
      <c r="O38" s="85">
        <f>'GRC Recorded Costs'!H47</f>
        <v>32946</v>
      </c>
      <c r="P38" s="85"/>
      <c r="Q38" s="85">
        <f>SUM('GRC Recorded Costs'!J47,'GRC Recorded Costs'!L47)</f>
        <v>47170.433275026902</v>
      </c>
      <c r="R38" s="85"/>
      <c r="S38" s="85">
        <f>SUM('Non-GRC Auth Rev Req'!D48,'Non-GRC Auth Rev Req'!F48,'Non-GRC Auth Rev Req'!H48,'Non-GRC Auth Rev Req'!J48)</f>
        <v>2.1928634821918132</v>
      </c>
      <c r="T38" s="85"/>
      <c r="U38" s="85">
        <f>S38</f>
        <v>2.1928634821918132</v>
      </c>
      <c r="V38" s="85"/>
      <c r="W38" s="85">
        <f>SUM('Non-GRC Recorded Cost'!D47,'Non-GRC Recorded Cost'!F47,'Non-GRC Recorded Cost'!H47)</f>
        <v>767.51933497309574</v>
      </c>
      <c r="X38" s="85"/>
      <c r="Y38" s="85">
        <f>'Non-GRC Recorded Cost'!D50</f>
        <v>30</v>
      </c>
      <c r="Z38" s="85"/>
      <c r="AA38" s="85">
        <f>SUM('Non-GRC Recorded Cost'!F50,'Non-GRC Recorded Cost'!H50)</f>
        <v>737.51933497309574</v>
      </c>
      <c r="AB38" s="85"/>
      <c r="AC38" s="85">
        <f>SUM('Pending GRC Rev Req'!D49,'Pending GRC Rev Req'!F49,'Pending GRC Rev Req'!H49,'Pending GRC Rev Req'!J49)</f>
        <v>4541.4518872704139</v>
      </c>
      <c r="AD38" s="85"/>
      <c r="AE38" s="85">
        <f>SUM('Pending GRC Rev Req'!D51,'Pending GRC Rev Req'!F51,'Pending GRC Rev Req'!H51,'Pending GRC Rev Req'!J51)</f>
        <v>4541.4518872704139</v>
      </c>
      <c r="AF38" s="85"/>
      <c r="AG38" s="85"/>
      <c r="AH38" s="85"/>
      <c r="AI38" s="86"/>
      <c r="AJ38" s="53">
        <f t="shared" si="1"/>
        <v>32978.192863482189</v>
      </c>
      <c r="AK38" s="2">
        <f t="shared" si="2"/>
        <v>52449.404497270414</v>
      </c>
      <c r="AL38" s="2">
        <f t="shared" si="3"/>
        <v>0</v>
      </c>
      <c r="AM38" s="50">
        <f t="shared" si="4"/>
        <v>0</v>
      </c>
      <c r="AN38" s="119"/>
      <c r="AO38" s="121">
        <f>SUM(AJ38:AJ40)</f>
        <v>33405.226896448185</v>
      </c>
      <c r="AP38" s="124">
        <f t="shared" ref="AP38" si="55">SUM(AK38:AK40)</f>
        <v>52449.404497270414</v>
      </c>
      <c r="AQ38" s="124">
        <f t="shared" ref="AQ38" si="56">SUM(AL38:AL40)</f>
        <v>0</v>
      </c>
      <c r="AR38" s="127">
        <f t="shared" ref="AR38" si="57">SUM(AM38:AM40)</f>
        <v>0</v>
      </c>
      <c r="AS38" s="130"/>
    </row>
    <row r="39" spans="1:45" ht="70.900000000000006" customHeight="1" x14ac:dyDescent="0.25">
      <c r="A39" s="24" t="s">
        <v>45</v>
      </c>
      <c r="B39" s="25" t="s">
        <v>95</v>
      </c>
      <c r="C39" s="7" t="s">
        <v>15</v>
      </c>
      <c r="D39" s="18" t="s">
        <v>16</v>
      </c>
      <c r="E39" s="18" t="s">
        <v>17</v>
      </c>
      <c r="F39" s="7" t="s">
        <v>18</v>
      </c>
      <c r="G39" s="42" t="s">
        <v>19</v>
      </c>
      <c r="H39" s="87"/>
      <c r="I39" s="88">
        <f>SUM('GRC Authorized Rev Req'!H51,'GRC Authorized Rev Req'!J51,'GRC Authorized Rev Req'!L51,'GRC Authorized Rev Req'!N51)</f>
        <v>422.31049013384865</v>
      </c>
      <c r="J39" s="88"/>
      <c r="K39" s="88">
        <f>SUM('GRC Authorized Rev Req'!H53,'GRC Authorized Rev Req'!J53,'GRC Authorized Rev Req'!L53,'GRC Authorized Rev Req'!N53)</f>
        <v>427.03403296599578</v>
      </c>
      <c r="L39" s="88"/>
      <c r="M39" s="88"/>
      <c r="N39" s="88"/>
      <c r="O39" s="88"/>
      <c r="P39" s="88"/>
      <c r="Q39" s="88"/>
      <c r="R39" s="88"/>
      <c r="S39" s="88"/>
      <c r="T39" s="88"/>
      <c r="U39" s="88"/>
      <c r="V39" s="88"/>
      <c r="W39" s="88"/>
      <c r="X39" s="88"/>
      <c r="Y39" s="88"/>
      <c r="Z39" s="88"/>
      <c r="AA39" s="88"/>
      <c r="AB39" s="88"/>
      <c r="AC39" s="88"/>
      <c r="AD39" s="88"/>
      <c r="AE39" s="88"/>
      <c r="AF39" s="88"/>
      <c r="AG39" s="88"/>
      <c r="AH39" s="88"/>
      <c r="AI39" s="89"/>
      <c r="AJ39" s="54">
        <f t="shared" si="1"/>
        <v>427.03403296599578</v>
      </c>
      <c r="AK39" s="7">
        <f t="shared" si="2"/>
        <v>0</v>
      </c>
      <c r="AL39" s="7">
        <f t="shared" si="3"/>
        <v>0</v>
      </c>
      <c r="AM39" s="51">
        <f t="shared" si="4"/>
        <v>0</v>
      </c>
      <c r="AN39" s="119"/>
      <c r="AO39" s="122"/>
      <c r="AP39" s="125"/>
      <c r="AQ39" s="125"/>
      <c r="AR39" s="128"/>
      <c r="AS39" s="130"/>
    </row>
    <row r="40" spans="1:45" ht="70.900000000000006" customHeight="1" thickBot="1" x14ac:dyDescent="0.3">
      <c r="A40" s="31" t="s">
        <v>45</v>
      </c>
      <c r="B40" s="36" t="s">
        <v>95</v>
      </c>
      <c r="C40" s="8" t="s">
        <v>31</v>
      </c>
      <c r="D40" s="10" t="s">
        <v>26</v>
      </c>
      <c r="E40" s="8" t="s">
        <v>27</v>
      </c>
      <c r="F40" s="8" t="s">
        <v>32</v>
      </c>
      <c r="G40" s="44" t="s">
        <v>19</v>
      </c>
      <c r="H40" s="90"/>
      <c r="I40" s="91"/>
      <c r="J40" s="91"/>
      <c r="K40" s="91"/>
      <c r="L40" s="91"/>
      <c r="M40" s="91"/>
      <c r="N40" s="91"/>
      <c r="O40" s="91"/>
      <c r="P40" s="91"/>
      <c r="Q40" s="91"/>
      <c r="R40" s="91"/>
      <c r="S40" s="91"/>
      <c r="T40" s="91"/>
      <c r="U40" s="91"/>
      <c r="V40" s="91"/>
      <c r="W40" s="91"/>
      <c r="X40" s="91"/>
      <c r="Y40" s="91"/>
      <c r="Z40" s="91"/>
      <c r="AA40" s="91"/>
      <c r="AB40" s="91"/>
      <c r="AC40" s="91"/>
      <c r="AD40" s="91"/>
      <c r="AE40" s="91"/>
      <c r="AF40" s="91"/>
      <c r="AG40" s="91"/>
      <c r="AH40" s="91"/>
      <c r="AI40" s="92"/>
      <c r="AJ40" s="55">
        <f t="shared" si="1"/>
        <v>0</v>
      </c>
      <c r="AK40" s="8">
        <f t="shared" si="2"/>
        <v>0</v>
      </c>
      <c r="AL40" s="8">
        <f t="shared" si="3"/>
        <v>0</v>
      </c>
      <c r="AM40" s="52">
        <f t="shared" si="4"/>
        <v>0</v>
      </c>
      <c r="AN40" s="120"/>
      <c r="AO40" s="123"/>
      <c r="AP40" s="126"/>
      <c r="AQ40" s="126"/>
      <c r="AR40" s="129"/>
      <c r="AS40" s="131"/>
    </row>
    <row r="41" spans="1:45" ht="70.900000000000006" customHeight="1" x14ac:dyDescent="0.25">
      <c r="A41" s="21" t="s">
        <v>50</v>
      </c>
      <c r="B41" s="30" t="s">
        <v>95</v>
      </c>
      <c r="C41" s="2" t="s">
        <v>46</v>
      </c>
      <c r="D41" s="3" t="s">
        <v>47</v>
      </c>
      <c r="E41" s="3" t="s">
        <v>48</v>
      </c>
      <c r="F41" s="2" t="s">
        <v>49</v>
      </c>
      <c r="G41" s="48" t="s">
        <v>19</v>
      </c>
      <c r="H41" s="93"/>
      <c r="I41" s="85"/>
      <c r="J41" s="85"/>
      <c r="K41" s="85"/>
      <c r="L41" s="85"/>
      <c r="M41" s="85">
        <f>SUM('GRC Recorded Costs'!H51,'GRC Recorded Costs'!J51,'GRC Recorded Costs'!L51)</f>
        <v>37363.001900000003</v>
      </c>
      <c r="N41" s="85"/>
      <c r="O41" s="85">
        <f>'GRC Recorded Costs'!H54</f>
        <v>11167</v>
      </c>
      <c r="P41" s="85"/>
      <c r="Q41" s="85">
        <f>SUM('GRC Recorded Costs'!J54,'GRC Recorded Costs'!L54)</f>
        <v>26196.001900000003</v>
      </c>
      <c r="R41" s="85"/>
      <c r="S41" s="85"/>
      <c r="T41" s="85"/>
      <c r="U41" s="85"/>
      <c r="V41" s="85"/>
      <c r="W41" s="85"/>
      <c r="X41" s="85"/>
      <c r="Y41" s="85"/>
      <c r="Z41" s="85"/>
      <c r="AA41" s="85"/>
      <c r="AB41" s="85"/>
      <c r="AC41" s="85"/>
      <c r="AD41" s="85"/>
      <c r="AE41" s="85"/>
      <c r="AF41" s="85"/>
      <c r="AG41" s="85"/>
      <c r="AH41" s="85"/>
      <c r="AI41" s="94"/>
      <c r="AJ41" s="53">
        <f t="shared" si="1"/>
        <v>11167</v>
      </c>
      <c r="AK41" s="2">
        <f t="shared" si="2"/>
        <v>26196.001900000003</v>
      </c>
      <c r="AL41" s="2">
        <f t="shared" si="3"/>
        <v>0</v>
      </c>
      <c r="AM41" s="50">
        <f t="shared" si="4"/>
        <v>0</v>
      </c>
      <c r="AN41" s="132"/>
      <c r="AO41" s="121">
        <f t="shared" ref="AO41" si="58">SUM(AJ41:AJ42)</f>
        <v>11167</v>
      </c>
      <c r="AP41" s="124">
        <f t="shared" ref="AP41" si="59">SUM(AK41:AK42)</f>
        <v>26196.001900000003</v>
      </c>
      <c r="AQ41" s="124">
        <f t="shared" ref="AQ41" si="60">SUM(AL41:AL42)</f>
        <v>0</v>
      </c>
      <c r="AR41" s="127">
        <f t="shared" ref="AR41" si="61">SUM(AM41:AM42)</f>
        <v>0</v>
      </c>
      <c r="AS41" s="133"/>
    </row>
    <row r="42" spans="1:45" ht="70.900000000000006" customHeight="1" thickBot="1" x14ac:dyDescent="0.3">
      <c r="A42" s="31" t="s">
        <v>50</v>
      </c>
      <c r="B42" s="32" t="s">
        <v>95</v>
      </c>
      <c r="C42" s="8" t="s">
        <v>15</v>
      </c>
      <c r="D42" s="9" t="s">
        <v>16</v>
      </c>
      <c r="E42" s="9" t="s">
        <v>17</v>
      </c>
      <c r="F42" s="8" t="s">
        <v>18</v>
      </c>
      <c r="G42" s="44" t="s">
        <v>19</v>
      </c>
      <c r="H42" s="90"/>
      <c r="I42" s="91"/>
      <c r="J42" s="91"/>
      <c r="K42" s="91"/>
      <c r="L42" s="91"/>
      <c r="M42" s="91"/>
      <c r="N42" s="91"/>
      <c r="O42" s="91"/>
      <c r="P42" s="91"/>
      <c r="Q42" s="91"/>
      <c r="R42" s="91"/>
      <c r="S42" s="91"/>
      <c r="T42" s="91"/>
      <c r="U42" s="91"/>
      <c r="V42" s="91"/>
      <c r="W42" s="91"/>
      <c r="X42" s="91"/>
      <c r="Y42" s="91"/>
      <c r="Z42" s="91"/>
      <c r="AA42" s="91"/>
      <c r="AB42" s="91"/>
      <c r="AC42" s="91"/>
      <c r="AD42" s="91"/>
      <c r="AE42" s="91"/>
      <c r="AF42" s="91"/>
      <c r="AG42" s="91"/>
      <c r="AH42" s="91"/>
      <c r="AI42" s="96"/>
      <c r="AJ42" s="55">
        <f t="shared" si="1"/>
        <v>0</v>
      </c>
      <c r="AK42" s="8">
        <f t="shared" si="2"/>
        <v>0</v>
      </c>
      <c r="AL42" s="8">
        <f t="shared" si="3"/>
        <v>0</v>
      </c>
      <c r="AM42" s="52">
        <f t="shared" si="4"/>
        <v>0</v>
      </c>
      <c r="AN42" s="120"/>
      <c r="AO42" s="123"/>
      <c r="AP42" s="126"/>
      <c r="AQ42" s="126"/>
      <c r="AR42" s="129"/>
      <c r="AS42" s="131"/>
    </row>
    <row r="43" spans="1:45" ht="70.900000000000006" customHeight="1" x14ac:dyDescent="0.25">
      <c r="A43" s="21" t="s">
        <v>51</v>
      </c>
      <c r="B43" s="30" t="s">
        <v>95</v>
      </c>
      <c r="C43" s="2" t="s">
        <v>46</v>
      </c>
      <c r="D43" s="3" t="s">
        <v>47</v>
      </c>
      <c r="E43" s="3" t="s">
        <v>48</v>
      </c>
      <c r="F43" s="2" t="s">
        <v>49</v>
      </c>
      <c r="G43" s="48" t="s">
        <v>19</v>
      </c>
      <c r="H43" s="83"/>
      <c r="I43" s="84"/>
      <c r="J43" s="85"/>
      <c r="K43" s="85"/>
      <c r="L43" s="85"/>
      <c r="M43" s="85"/>
      <c r="N43" s="85"/>
      <c r="O43" s="85"/>
      <c r="P43" s="85"/>
      <c r="Q43" s="85"/>
      <c r="R43" s="85"/>
      <c r="S43" s="85"/>
      <c r="T43" s="85"/>
      <c r="U43" s="85"/>
      <c r="V43" s="85"/>
      <c r="W43" s="85"/>
      <c r="X43" s="85"/>
      <c r="Y43" s="85"/>
      <c r="Z43" s="85"/>
      <c r="AA43" s="85"/>
      <c r="AB43" s="85"/>
      <c r="AC43" s="85"/>
      <c r="AD43" s="85"/>
      <c r="AE43" s="85"/>
      <c r="AF43" s="85"/>
      <c r="AG43" s="85"/>
      <c r="AH43" s="85"/>
      <c r="AI43" s="86"/>
      <c r="AJ43" s="53">
        <f t="shared" si="1"/>
        <v>0</v>
      </c>
      <c r="AK43" s="2">
        <f t="shared" si="2"/>
        <v>0</v>
      </c>
      <c r="AL43" s="2">
        <f t="shared" si="3"/>
        <v>0</v>
      </c>
      <c r="AM43" s="50">
        <f t="shared" si="4"/>
        <v>0</v>
      </c>
      <c r="AN43" s="119"/>
      <c r="AO43" s="121">
        <f>SUM(AJ43:AJ45)</f>
        <v>0</v>
      </c>
      <c r="AP43" s="124">
        <f t="shared" ref="AP43" si="62">SUM(AK43:AK45)</f>
        <v>0</v>
      </c>
      <c r="AQ43" s="124">
        <f t="shared" ref="AQ43" si="63">SUM(AL43:AL45)</f>
        <v>0</v>
      </c>
      <c r="AR43" s="127">
        <f t="shared" ref="AR43" si="64">SUM(AM43:AM45)</f>
        <v>0</v>
      </c>
      <c r="AS43" s="130"/>
    </row>
    <row r="44" spans="1:45" ht="70.900000000000006" customHeight="1" x14ac:dyDescent="0.25">
      <c r="A44" s="24" t="s">
        <v>51</v>
      </c>
      <c r="B44" s="28" t="s">
        <v>95</v>
      </c>
      <c r="C44" s="7" t="s">
        <v>15</v>
      </c>
      <c r="D44" s="18" t="s">
        <v>16</v>
      </c>
      <c r="E44" s="18" t="s">
        <v>17</v>
      </c>
      <c r="F44" s="7" t="s">
        <v>18</v>
      </c>
      <c r="G44" s="42" t="s">
        <v>19</v>
      </c>
      <c r="H44" s="87"/>
      <c r="I44" s="88"/>
      <c r="J44" s="88"/>
      <c r="K44" s="88"/>
      <c r="L44" s="88"/>
      <c r="M44" s="88"/>
      <c r="N44" s="88"/>
      <c r="O44" s="88"/>
      <c r="P44" s="88"/>
      <c r="Q44" s="88"/>
      <c r="R44" s="88"/>
      <c r="S44" s="88"/>
      <c r="T44" s="88"/>
      <c r="U44" s="88"/>
      <c r="V44" s="88"/>
      <c r="W44" s="88"/>
      <c r="X44" s="88"/>
      <c r="Y44" s="88"/>
      <c r="Z44" s="88"/>
      <c r="AA44" s="88"/>
      <c r="AB44" s="88"/>
      <c r="AC44" s="88"/>
      <c r="AD44" s="88"/>
      <c r="AE44" s="88"/>
      <c r="AF44" s="88"/>
      <c r="AG44" s="88"/>
      <c r="AH44" s="88"/>
      <c r="AI44" s="89"/>
      <c r="AJ44" s="54">
        <f t="shared" si="1"/>
        <v>0</v>
      </c>
      <c r="AK44" s="7">
        <f t="shared" si="2"/>
        <v>0</v>
      </c>
      <c r="AL44" s="7">
        <f t="shared" si="3"/>
        <v>0</v>
      </c>
      <c r="AM44" s="51">
        <f t="shared" si="4"/>
        <v>0</v>
      </c>
      <c r="AN44" s="119"/>
      <c r="AO44" s="122"/>
      <c r="AP44" s="125"/>
      <c r="AQ44" s="125"/>
      <c r="AR44" s="128"/>
      <c r="AS44" s="130"/>
    </row>
    <row r="45" spans="1:45" ht="70.900000000000006" customHeight="1" thickBot="1" x14ac:dyDescent="0.3">
      <c r="A45" s="31" t="s">
        <v>51</v>
      </c>
      <c r="B45" s="32" t="s">
        <v>95</v>
      </c>
      <c r="C45" s="8" t="s">
        <v>31</v>
      </c>
      <c r="D45" s="10" t="s">
        <v>26</v>
      </c>
      <c r="E45" s="8" t="s">
        <v>27</v>
      </c>
      <c r="F45" s="8" t="s">
        <v>32</v>
      </c>
      <c r="G45" s="44" t="s">
        <v>19</v>
      </c>
      <c r="H45" s="90"/>
      <c r="I45" s="91"/>
      <c r="J45" s="91"/>
      <c r="K45" s="91"/>
      <c r="L45" s="91"/>
      <c r="M45" s="91"/>
      <c r="N45" s="91"/>
      <c r="O45" s="91"/>
      <c r="P45" s="91"/>
      <c r="Q45" s="91"/>
      <c r="R45" s="91"/>
      <c r="S45" s="91"/>
      <c r="T45" s="91"/>
      <c r="U45" s="91"/>
      <c r="V45" s="91"/>
      <c r="W45" s="91"/>
      <c r="X45" s="91"/>
      <c r="Y45" s="91"/>
      <c r="Z45" s="91"/>
      <c r="AA45" s="91"/>
      <c r="AB45" s="91"/>
      <c r="AC45" s="91"/>
      <c r="AD45" s="91"/>
      <c r="AE45" s="91"/>
      <c r="AF45" s="91"/>
      <c r="AG45" s="91"/>
      <c r="AH45" s="91"/>
      <c r="AI45" s="92"/>
      <c r="AJ45" s="55">
        <f t="shared" si="1"/>
        <v>0</v>
      </c>
      <c r="AK45" s="8">
        <f t="shared" si="2"/>
        <v>0</v>
      </c>
      <c r="AL45" s="8">
        <f t="shared" si="3"/>
        <v>0</v>
      </c>
      <c r="AM45" s="52">
        <f t="shared" si="4"/>
        <v>0</v>
      </c>
      <c r="AN45" s="120"/>
      <c r="AO45" s="123"/>
      <c r="AP45" s="126"/>
      <c r="AQ45" s="126"/>
      <c r="AR45" s="129"/>
      <c r="AS45" s="131"/>
    </row>
    <row r="46" spans="1:45" ht="70.900000000000006" customHeight="1" x14ac:dyDescent="0.25">
      <c r="A46" s="21" t="s">
        <v>52</v>
      </c>
      <c r="B46" s="22" t="s">
        <v>95</v>
      </c>
      <c r="C46" s="2" t="s">
        <v>46</v>
      </c>
      <c r="D46" s="3" t="s">
        <v>47</v>
      </c>
      <c r="E46" s="3" t="s">
        <v>48</v>
      </c>
      <c r="F46" s="2" t="s">
        <v>49</v>
      </c>
      <c r="G46" s="48" t="s">
        <v>19</v>
      </c>
      <c r="H46" s="83"/>
      <c r="I46" s="88"/>
      <c r="J46" s="85"/>
      <c r="K46" s="88"/>
      <c r="L46" s="85"/>
      <c r="M46" s="85">
        <f>SUM('GRC Recorded Costs'!H59,'GRC Recorded Costs'!J59,'GRC Recorded Costs'!L59)</f>
        <v>69129.826769999971</v>
      </c>
      <c r="N46" s="85"/>
      <c r="O46" s="85">
        <f>'GRC Recorded Costs'!H62+'GRC Authorized Rev Req'!J62</f>
        <v>21660.85859680361</v>
      </c>
      <c r="P46" s="85"/>
      <c r="Q46" s="85">
        <f>'GRC Recorded Costs'!J59-SUM('GRC Authorized Rev Req'!J62:J63)+'GRC Recorded Costs'!L59-'GRC Authorized Rev Req'!L63</f>
        <v>-30137.555762213025</v>
      </c>
      <c r="R46" s="85"/>
      <c r="S46" s="85">
        <f>SUM('Non-GRC Auth Rev Req'!D60,'Non-GRC Auth Rev Req'!F60,'Non-GRC Auth Rev Req'!H60,'Non-GRC Auth Rev Req'!J60)</f>
        <v>685.47622812786267</v>
      </c>
      <c r="T46" s="85"/>
      <c r="U46" s="85">
        <f>S46</f>
        <v>685.47622812786267</v>
      </c>
      <c r="V46" s="85"/>
      <c r="W46" s="85"/>
      <c r="X46" s="85"/>
      <c r="Y46" s="85"/>
      <c r="Z46" s="85"/>
      <c r="AA46" s="85"/>
      <c r="AB46" s="85"/>
      <c r="AC46" s="85"/>
      <c r="AD46" s="85"/>
      <c r="AE46" s="85"/>
      <c r="AF46" s="85"/>
      <c r="AG46" s="85"/>
      <c r="AH46" s="85"/>
      <c r="AI46" s="86"/>
      <c r="AJ46" s="53">
        <f t="shared" si="1"/>
        <v>22346.334824931473</v>
      </c>
      <c r="AK46" s="2">
        <f t="shared" si="2"/>
        <v>-30137.555762213025</v>
      </c>
      <c r="AL46" s="2">
        <f t="shared" si="3"/>
        <v>0</v>
      </c>
      <c r="AM46" s="50">
        <f t="shared" si="4"/>
        <v>0</v>
      </c>
      <c r="AN46" s="119"/>
      <c r="AO46" s="121">
        <f t="shared" ref="AO46" si="65">SUM(AJ46:AJ48)</f>
        <v>155834.66210884368</v>
      </c>
      <c r="AP46" s="124">
        <f t="shared" ref="AP46" si="66">SUM(AK46:AK48)</f>
        <v>115570.5702343892</v>
      </c>
      <c r="AQ46" s="124">
        <f t="shared" ref="AQ46" si="67">SUM(AL46:AL48)</f>
        <v>0</v>
      </c>
      <c r="AR46" s="127">
        <f t="shared" ref="AR46" si="68">SUM(AM46:AM48)</f>
        <v>0</v>
      </c>
      <c r="AS46" s="130"/>
    </row>
    <row r="47" spans="1:45" ht="70.900000000000006" customHeight="1" x14ac:dyDescent="0.25">
      <c r="A47" s="24" t="s">
        <v>52</v>
      </c>
      <c r="B47" s="25" t="s">
        <v>95</v>
      </c>
      <c r="C47" s="7" t="s">
        <v>15</v>
      </c>
      <c r="D47" s="18" t="s">
        <v>16</v>
      </c>
      <c r="E47" s="18" t="s">
        <v>17</v>
      </c>
      <c r="F47" s="7" t="s">
        <v>18</v>
      </c>
      <c r="G47" s="42" t="s">
        <v>19</v>
      </c>
      <c r="H47" s="87"/>
      <c r="I47" s="88">
        <f>SUM('GRC Authorized Rev Req'!H63,'GRC Authorized Rev Req'!J63,'GRC Authorized Rev Req'!L63,'GRC Authorized Rev Req'!N63)</f>
        <v>132011.77557411575</v>
      </c>
      <c r="J47" s="88"/>
      <c r="K47" s="88">
        <f>I47*1.011185</f>
        <v>133488.32728391222</v>
      </c>
      <c r="L47" s="88"/>
      <c r="M47" s="88"/>
      <c r="N47" s="88"/>
      <c r="O47" s="88"/>
      <c r="P47" s="88"/>
      <c r="Q47" s="88"/>
      <c r="R47" s="88"/>
      <c r="S47" s="88"/>
      <c r="T47" s="88"/>
      <c r="U47" s="88"/>
      <c r="V47" s="88"/>
      <c r="W47" s="88"/>
      <c r="X47" s="88"/>
      <c r="Y47" s="88"/>
      <c r="Z47" s="88"/>
      <c r="AA47" s="88"/>
      <c r="AB47" s="88"/>
      <c r="AC47" s="88">
        <f>SUM('Pending GRC Rev Req'!D61,'Pending GRC Rev Req'!F61,'Pending GRC Rev Req'!H61,'Pending GRC Rev Req'!J61)</f>
        <v>145708.12599660223</v>
      </c>
      <c r="AD47" s="88"/>
      <c r="AE47" s="88">
        <f>SUM('Pending GRC Rev Req'!D63,'Pending GRC Rev Req'!F63,'Pending GRC Rev Req'!H63,'Pending GRC Rev Req'!J63)</f>
        <v>145708.12599660223</v>
      </c>
      <c r="AF47" s="88"/>
      <c r="AG47" s="88"/>
      <c r="AH47" s="88"/>
      <c r="AI47" s="89"/>
      <c r="AJ47" s="54">
        <f t="shared" si="1"/>
        <v>133488.32728391222</v>
      </c>
      <c r="AK47" s="7">
        <f t="shared" si="2"/>
        <v>145708.12599660223</v>
      </c>
      <c r="AL47" s="7">
        <f t="shared" si="3"/>
        <v>0</v>
      </c>
      <c r="AM47" s="51">
        <f t="shared" si="4"/>
        <v>0</v>
      </c>
      <c r="AN47" s="119"/>
      <c r="AO47" s="122"/>
      <c r="AP47" s="125"/>
      <c r="AQ47" s="125"/>
      <c r="AR47" s="128"/>
      <c r="AS47" s="130"/>
    </row>
    <row r="48" spans="1:45" ht="70.900000000000006" customHeight="1" thickBot="1" x14ac:dyDescent="0.3">
      <c r="A48" s="31" t="s">
        <v>52</v>
      </c>
      <c r="B48" s="36" t="s">
        <v>95</v>
      </c>
      <c r="C48" s="8" t="s">
        <v>31</v>
      </c>
      <c r="D48" s="10" t="s">
        <v>26</v>
      </c>
      <c r="E48" s="8" t="s">
        <v>27</v>
      </c>
      <c r="F48" s="8" t="s">
        <v>32</v>
      </c>
      <c r="G48" s="44" t="s">
        <v>19</v>
      </c>
      <c r="H48" s="90"/>
      <c r="I48" s="91"/>
      <c r="J48" s="91"/>
      <c r="K48" s="91"/>
      <c r="L48" s="91"/>
      <c r="M48" s="91"/>
      <c r="N48" s="91"/>
      <c r="O48" s="91"/>
      <c r="P48" s="91"/>
      <c r="Q48" s="91"/>
      <c r="R48" s="91"/>
      <c r="S48" s="91"/>
      <c r="T48" s="91"/>
      <c r="U48" s="91"/>
      <c r="V48" s="91"/>
      <c r="W48" s="91"/>
      <c r="X48" s="91"/>
      <c r="Y48" s="91"/>
      <c r="Z48" s="91"/>
      <c r="AA48" s="91"/>
      <c r="AB48" s="91"/>
      <c r="AC48" s="91"/>
      <c r="AD48" s="91"/>
      <c r="AE48" s="91"/>
      <c r="AF48" s="91"/>
      <c r="AG48" s="91"/>
      <c r="AH48" s="91"/>
      <c r="AI48" s="92"/>
      <c r="AJ48" s="55">
        <f t="shared" si="1"/>
        <v>0</v>
      </c>
      <c r="AK48" s="8">
        <f t="shared" si="2"/>
        <v>0</v>
      </c>
      <c r="AL48" s="8">
        <f t="shared" si="3"/>
        <v>0</v>
      </c>
      <c r="AM48" s="52">
        <f t="shared" si="4"/>
        <v>0</v>
      </c>
      <c r="AN48" s="120"/>
      <c r="AO48" s="123"/>
      <c r="AP48" s="126"/>
      <c r="AQ48" s="126"/>
      <c r="AR48" s="129"/>
      <c r="AS48" s="131"/>
    </row>
    <row r="49" spans="1:45" ht="70.900000000000006" customHeight="1" x14ac:dyDescent="0.25">
      <c r="A49" s="21" t="s">
        <v>53</v>
      </c>
      <c r="B49" s="22" t="s">
        <v>95</v>
      </c>
      <c r="C49" s="2" t="s">
        <v>46</v>
      </c>
      <c r="D49" s="3" t="s">
        <v>47</v>
      </c>
      <c r="E49" s="3" t="s">
        <v>48</v>
      </c>
      <c r="F49" s="2" t="s">
        <v>49</v>
      </c>
      <c r="G49" s="48" t="s">
        <v>19</v>
      </c>
      <c r="H49" s="83"/>
      <c r="I49" s="84"/>
      <c r="J49" s="85"/>
      <c r="K49" s="85"/>
      <c r="L49" s="85"/>
      <c r="M49" s="85"/>
      <c r="N49" s="85"/>
      <c r="O49" s="85"/>
      <c r="P49" s="85"/>
      <c r="Q49" s="85"/>
      <c r="R49" s="85"/>
      <c r="S49" s="85"/>
      <c r="T49" s="85"/>
      <c r="U49" s="85"/>
      <c r="V49" s="85"/>
      <c r="W49" s="85"/>
      <c r="X49" s="85"/>
      <c r="Y49" s="85"/>
      <c r="Z49" s="85"/>
      <c r="AA49" s="85"/>
      <c r="AB49" s="85"/>
      <c r="AC49" s="85"/>
      <c r="AD49" s="85"/>
      <c r="AE49" s="85"/>
      <c r="AF49" s="85"/>
      <c r="AG49" s="85"/>
      <c r="AH49" s="85"/>
      <c r="AI49" s="86"/>
      <c r="AJ49" s="53">
        <f t="shared" si="1"/>
        <v>0</v>
      </c>
      <c r="AK49" s="2">
        <f t="shared" si="2"/>
        <v>0</v>
      </c>
      <c r="AL49" s="2">
        <f t="shared" si="3"/>
        <v>0</v>
      </c>
      <c r="AM49" s="50">
        <f t="shared" si="4"/>
        <v>0</v>
      </c>
      <c r="AN49" s="119"/>
      <c r="AO49" s="121">
        <f t="shared" ref="AO49" si="69">SUM(AJ49:AJ51)</f>
        <v>0</v>
      </c>
      <c r="AP49" s="124">
        <f t="shared" ref="AP49" si="70">SUM(AK49:AK51)</f>
        <v>21525.621586654765</v>
      </c>
      <c r="AQ49" s="124">
        <f t="shared" ref="AQ49" si="71">SUM(AL49:AL51)</f>
        <v>0</v>
      </c>
      <c r="AR49" s="127">
        <f t="shared" ref="AR49" si="72">SUM(AM49:AM51)</f>
        <v>0</v>
      </c>
      <c r="AS49" s="130"/>
    </row>
    <row r="50" spans="1:45" ht="70.900000000000006" customHeight="1" x14ac:dyDescent="0.25">
      <c r="A50" s="24" t="s">
        <v>96</v>
      </c>
      <c r="B50" s="25" t="s">
        <v>95</v>
      </c>
      <c r="C50" s="7" t="s">
        <v>15</v>
      </c>
      <c r="D50" s="18" t="s">
        <v>16</v>
      </c>
      <c r="E50" s="18" t="s">
        <v>17</v>
      </c>
      <c r="F50" s="7" t="s">
        <v>18</v>
      </c>
      <c r="G50" s="42" t="s">
        <v>19</v>
      </c>
      <c r="H50" s="87"/>
      <c r="I50" s="88"/>
      <c r="J50" s="88"/>
      <c r="K50" s="88"/>
      <c r="L50" s="88"/>
      <c r="M50" s="88"/>
      <c r="N50" s="88"/>
      <c r="O50" s="88"/>
      <c r="P50" s="88"/>
      <c r="Q50" s="88"/>
      <c r="R50" s="88"/>
      <c r="S50" s="88"/>
      <c r="T50" s="88"/>
      <c r="U50" s="88"/>
      <c r="V50" s="88"/>
      <c r="W50" s="88"/>
      <c r="X50" s="88"/>
      <c r="Y50" s="88"/>
      <c r="Z50" s="88"/>
      <c r="AA50" s="88"/>
      <c r="AB50" s="88"/>
      <c r="AC50" s="88"/>
      <c r="AD50" s="88"/>
      <c r="AE50" s="88"/>
      <c r="AF50" s="88"/>
      <c r="AG50" s="88"/>
      <c r="AH50" s="88"/>
      <c r="AI50" s="89"/>
      <c r="AJ50" s="54">
        <f t="shared" si="1"/>
        <v>0</v>
      </c>
      <c r="AK50" s="7">
        <f t="shared" si="2"/>
        <v>0</v>
      </c>
      <c r="AL50" s="7">
        <f t="shared" si="3"/>
        <v>0</v>
      </c>
      <c r="AM50" s="51">
        <f t="shared" si="4"/>
        <v>0</v>
      </c>
      <c r="AN50" s="119"/>
      <c r="AO50" s="122"/>
      <c r="AP50" s="125"/>
      <c r="AQ50" s="125"/>
      <c r="AR50" s="128"/>
      <c r="AS50" s="130"/>
    </row>
    <row r="51" spans="1:45" ht="70.900000000000006" customHeight="1" thickBot="1" x14ac:dyDescent="0.3">
      <c r="A51" s="31" t="s">
        <v>96</v>
      </c>
      <c r="B51" s="36" t="s">
        <v>95</v>
      </c>
      <c r="C51" s="8" t="s">
        <v>31</v>
      </c>
      <c r="D51" s="10" t="s">
        <v>26</v>
      </c>
      <c r="E51" s="8" t="s">
        <v>27</v>
      </c>
      <c r="F51" s="8" t="s">
        <v>32</v>
      </c>
      <c r="G51" s="44" t="s">
        <v>19</v>
      </c>
      <c r="H51" s="90"/>
      <c r="I51" s="91"/>
      <c r="J51" s="91"/>
      <c r="K51" s="91"/>
      <c r="L51" s="91"/>
      <c r="M51" s="91">
        <f>SUM('GRC Recorded Costs'!J65,'GRC Recorded Costs'!L65)</f>
        <v>21525.621586654765</v>
      </c>
      <c r="N51" s="91"/>
      <c r="O51" s="91"/>
      <c r="P51" s="91"/>
      <c r="Q51" s="91">
        <f>SUM('GRC Recorded Costs'!J66,'GRC Recorded Costs'!L66)</f>
        <v>21525.621586654765</v>
      </c>
      <c r="R51" s="91"/>
      <c r="S51" s="91"/>
      <c r="T51" s="91"/>
      <c r="U51" s="91"/>
      <c r="V51" s="91"/>
      <c r="W51" s="91"/>
      <c r="X51" s="91"/>
      <c r="Y51" s="91"/>
      <c r="Z51" s="91"/>
      <c r="AA51" s="91"/>
      <c r="AB51" s="91"/>
      <c r="AC51" s="91"/>
      <c r="AD51" s="91"/>
      <c r="AE51" s="91"/>
      <c r="AF51" s="91"/>
      <c r="AG51" s="91"/>
      <c r="AH51" s="91"/>
      <c r="AI51" s="92"/>
      <c r="AJ51" s="55">
        <f t="shared" si="1"/>
        <v>0</v>
      </c>
      <c r="AK51" s="8">
        <f t="shared" si="2"/>
        <v>21525.621586654765</v>
      </c>
      <c r="AL51" s="8">
        <f t="shared" si="3"/>
        <v>0</v>
      </c>
      <c r="AM51" s="52">
        <f t="shared" si="4"/>
        <v>0</v>
      </c>
      <c r="AN51" s="120"/>
      <c r="AO51" s="123"/>
      <c r="AP51" s="126"/>
      <c r="AQ51" s="126"/>
      <c r="AR51" s="129"/>
      <c r="AS51" s="131"/>
    </row>
    <row r="52" spans="1:45" ht="70.900000000000006" customHeight="1" x14ac:dyDescent="0.25">
      <c r="A52" s="21" t="s">
        <v>54</v>
      </c>
      <c r="B52" s="22" t="s">
        <v>95</v>
      </c>
      <c r="C52" s="2" t="s">
        <v>46</v>
      </c>
      <c r="D52" s="3" t="s">
        <v>47</v>
      </c>
      <c r="E52" s="3" t="s">
        <v>48</v>
      </c>
      <c r="F52" s="2" t="s">
        <v>49</v>
      </c>
      <c r="G52" s="48" t="s">
        <v>19</v>
      </c>
      <c r="H52" s="83"/>
      <c r="I52" s="88"/>
      <c r="J52" s="85"/>
      <c r="K52" s="88"/>
      <c r="L52" s="85"/>
      <c r="M52" s="85">
        <f>SUM('GRC Recorded Costs'!H67,'GRC Recorded Costs'!J67,'GRC Recorded Costs'!L67)</f>
        <v>1021074.7939700045</v>
      </c>
      <c r="N52" s="85"/>
      <c r="O52" s="85">
        <f>SUM('GRC Recorded Costs'!H67,'GRC Authorized Rev Req'!J70)</f>
        <v>350899.49453047698</v>
      </c>
      <c r="P52" s="85"/>
      <c r="Q52" s="85">
        <f>'GRC Recorded Costs'!J67-SUM('GRC Authorized Rev Req'!J70:J71)+'GRC Recorded Costs'!L67-'GRC Authorized Rev Req'!L71</f>
        <v>381141.30374157365</v>
      </c>
      <c r="R52" s="85"/>
      <c r="S52" s="85">
        <f>SUM('Non-GRC Auth Rev Req'!D68,'Non-GRC Auth Rev Req'!F68,'Non-GRC Auth Rev Req'!H68,'Non-GRC Auth Rev Req'!J68)</f>
        <v>4511.8970326086128</v>
      </c>
      <c r="T52" s="85"/>
      <c r="U52" s="85">
        <f>S52</f>
        <v>4511.8970326086128</v>
      </c>
      <c r="V52" s="85"/>
      <c r="W52" s="85"/>
      <c r="X52" s="85"/>
      <c r="Y52" s="85"/>
      <c r="Z52" s="85"/>
      <c r="AA52" s="85"/>
      <c r="AB52" s="85"/>
      <c r="AC52" s="85"/>
      <c r="AD52" s="85"/>
      <c r="AE52" s="85"/>
      <c r="AF52" s="85"/>
      <c r="AG52" s="85"/>
      <c r="AH52" s="85"/>
      <c r="AI52" s="86"/>
      <c r="AJ52" s="101">
        <f>J52+K52+N52+O52+T52+U52+X52+Y52</f>
        <v>355411.39156308561</v>
      </c>
      <c r="AK52" s="2">
        <f t="shared" si="2"/>
        <v>381141.30374157365</v>
      </c>
      <c r="AL52" s="2">
        <f t="shared" si="3"/>
        <v>0</v>
      </c>
      <c r="AM52" s="50">
        <f t="shared" si="4"/>
        <v>0</v>
      </c>
      <c r="AN52" s="119"/>
      <c r="AO52" s="121">
        <f t="shared" ref="AO52" si="73">SUM(AJ52:AJ54)</f>
        <v>1248896.5748376567</v>
      </c>
      <c r="AP52" s="124">
        <f t="shared" ref="AP52" si="74">SUM(AK52:AK54)</f>
        <v>2425480.3506459356</v>
      </c>
      <c r="AQ52" s="124">
        <f t="shared" ref="AQ52" si="75">SUM(AL52:AL54)</f>
        <v>0</v>
      </c>
      <c r="AR52" s="127">
        <f t="shared" ref="AR52" si="76">SUM(AM52:AM54)</f>
        <v>0</v>
      </c>
      <c r="AS52" s="130"/>
    </row>
    <row r="53" spans="1:45" ht="70.900000000000006" customHeight="1" x14ac:dyDescent="0.25">
      <c r="A53" s="24" t="s">
        <v>54</v>
      </c>
      <c r="B53" s="25" t="s">
        <v>95</v>
      </c>
      <c r="C53" s="7" t="s">
        <v>15</v>
      </c>
      <c r="D53" s="18" t="s">
        <v>16</v>
      </c>
      <c r="E53" s="18" t="s">
        <v>17</v>
      </c>
      <c r="F53" s="7" t="s">
        <v>18</v>
      </c>
      <c r="G53" s="42" t="s">
        <v>19</v>
      </c>
      <c r="H53" s="87"/>
      <c r="I53" s="88">
        <f>SUM('GRC Authorized Rev Req'!H71,'GRC Authorized Rev Req'!J71,'GRC Authorized Rev Req'!L71,'GRC Authorized Rev Req'!N71)</f>
        <v>868919.32067284547</v>
      </c>
      <c r="J53" s="88"/>
      <c r="K53" s="88">
        <f>I53*1.011185</f>
        <v>878638.1832745712</v>
      </c>
      <c r="L53" s="88"/>
      <c r="M53" s="88"/>
      <c r="N53" s="88"/>
      <c r="O53" s="88"/>
      <c r="P53" s="88"/>
      <c r="Q53" s="88"/>
      <c r="R53" s="88"/>
      <c r="S53" s="88"/>
      <c r="T53" s="88"/>
      <c r="U53" s="88"/>
      <c r="V53" s="88"/>
      <c r="W53" s="88"/>
      <c r="X53" s="88"/>
      <c r="Y53" s="88"/>
      <c r="Z53" s="88"/>
      <c r="AA53" s="88"/>
      <c r="AB53" s="88"/>
      <c r="AC53" s="88">
        <f>SUM('Pending GRC Rev Req'!D69,'Pending GRC Rev Req'!F69,'Pending GRC Rev Req'!H69,'Pending GRC Rev Req'!J69)</f>
        <v>2021184.0469043618</v>
      </c>
      <c r="AD53" s="88"/>
      <c r="AE53" s="88">
        <f>SUM('Pending GRC Rev Req'!D71,'Pending GRC Rev Req'!F71,'Pending GRC Rev Req'!H71,'Pending GRC Rev Req'!J71)</f>
        <v>2021184.0469043618</v>
      </c>
      <c r="AF53" s="88"/>
      <c r="AG53" s="88"/>
      <c r="AH53" s="88"/>
      <c r="AI53" s="89"/>
      <c r="AJ53" s="54">
        <f t="shared" si="1"/>
        <v>878638.1832745712</v>
      </c>
      <c r="AK53" s="7">
        <f t="shared" si="2"/>
        <v>2021184.0469043618</v>
      </c>
      <c r="AL53" s="7">
        <f t="shared" si="3"/>
        <v>0</v>
      </c>
      <c r="AM53" s="51">
        <f t="shared" si="4"/>
        <v>0</v>
      </c>
      <c r="AN53" s="119"/>
      <c r="AO53" s="122"/>
      <c r="AP53" s="125"/>
      <c r="AQ53" s="125"/>
      <c r="AR53" s="128"/>
      <c r="AS53" s="130"/>
    </row>
    <row r="54" spans="1:45" ht="70.900000000000006" customHeight="1" thickBot="1" x14ac:dyDescent="0.3">
      <c r="A54" s="31" t="s">
        <v>54</v>
      </c>
      <c r="B54" s="36" t="s">
        <v>95</v>
      </c>
      <c r="C54" s="8" t="s">
        <v>31</v>
      </c>
      <c r="D54" s="10" t="s">
        <v>26</v>
      </c>
      <c r="E54" s="8" t="s">
        <v>27</v>
      </c>
      <c r="F54" s="8" t="s">
        <v>32</v>
      </c>
      <c r="G54" s="44" t="s">
        <v>19</v>
      </c>
      <c r="H54" s="90"/>
      <c r="I54" s="91"/>
      <c r="J54" s="91"/>
      <c r="K54" s="91"/>
      <c r="L54" s="91"/>
      <c r="M54" s="91">
        <f>SUM('GRC Recorded Costs'!H69,'GRC Recorded Costs'!J69,'GRC Recorded Costs'!L69)</f>
        <v>38002</v>
      </c>
      <c r="N54" s="91"/>
      <c r="O54" s="91">
        <f>'GRC Recorded Costs'!H69</f>
        <v>14847</v>
      </c>
      <c r="P54" s="91"/>
      <c r="Q54" s="91">
        <f>SUM('GRC Recorded Costs'!J69,'GRC Recorded Costs'!L69)</f>
        <v>23155</v>
      </c>
      <c r="R54" s="91"/>
      <c r="S54" s="91"/>
      <c r="T54" s="91"/>
      <c r="U54" s="91"/>
      <c r="V54" s="91"/>
      <c r="W54" s="91"/>
      <c r="X54" s="91"/>
      <c r="Y54" s="91"/>
      <c r="Z54" s="91"/>
      <c r="AA54" s="91"/>
      <c r="AB54" s="91"/>
      <c r="AC54" s="91"/>
      <c r="AD54" s="91"/>
      <c r="AE54" s="91"/>
      <c r="AF54" s="91"/>
      <c r="AG54" s="91"/>
      <c r="AH54" s="91"/>
      <c r="AI54" s="92"/>
      <c r="AJ54" s="55">
        <f t="shared" si="1"/>
        <v>14847</v>
      </c>
      <c r="AK54" s="8">
        <f t="shared" si="2"/>
        <v>23155</v>
      </c>
      <c r="AL54" s="8">
        <f t="shared" si="3"/>
        <v>0</v>
      </c>
      <c r="AM54" s="52">
        <f t="shared" si="4"/>
        <v>0</v>
      </c>
      <c r="AN54" s="120"/>
      <c r="AO54" s="123"/>
      <c r="AP54" s="126"/>
      <c r="AQ54" s="126"/>
      <c r="AR54" s="129"/>
      <c r="AS54" s="131"/>
    </row>
    <row r="55" spans="1:45" ht="70.900000000000006" customHeight="1" x14ac:dyDescent="0.25">
      <c r="A55" s="21" t="s">
        <v>55</v>
      </c>
      <c r="B55" s="22" t="s">
        <v>95</v>
      </c>
      <c r="C55" s="2" t="s">
        <v>46</v>
      </c>
      <c r="D55" s="3" t="s">
        <v>47</v>
      </c>
      <c r="E55" s="3" t="s">
        <v>48</v>
      </c>
      <c r="F55" s="2" t="s">
        <v>49</v>
      </c>
      <c r="G55" s="48" t="s">
        <v>19</v>
      </c>
      <c r="H55" s="83"/>
      <c r="I55" s="84"/>
      <c r="J55" s="85"/>
      <c r="K55" s="88"/>
      <c r="L55" s="85"/>
      <c r="M55" s="85">
        <f>SUM('GRC Recorded Costs'!H71,'GRC Recorded Costs'!J71,'GRC Recorded Costs'!L71)</f>
        <v>34818.446817288226</v>
      </c>
      <c r="N55" s="85"/>
      <c r="O55" s="85">
        <f>SUM('GRC Recorded Costs'!H71,'GRC Authorized Rev Req'!J74)</f>
        <v>18817.388671984936</v>
      </c>
      <c r="P55" s="85"/>
      <c r="Q55" s="85">
        <f>'GRC Recorded Costs'!J71-SUM('GRC Authorized Rev Req'!J74:J75)+'GRC Recorded Costs'!L71-'GRC Authorized Rev Req'!L75</f>
        <v>191.37851284310273</v>
      </c>
      <c r="R55" s="85"/>
      <c r="S55" s="85">
        <f>SUM('Non-GRC Auth Rev Req'!D72,'Non-GRC Auth Rev Req'!F72,'Non-GRC Auth Rev Req'!H72,'Non-GRC Auth Rev Req'!J72)</f>
        <v>38540.66535630406</v>
      </c>
      <c r="T55" s="85"/>
      <c r="U55" s="85">
        <f>S55</f>
        <v>38540.66535630406</v>
      </c>
      <c r="V55" s="85"/>
      <c r="W55" s="85">
        <f>SUM('Non-GRC Recorded Cost'!D71,'Non-GRC Recorded Cost'!F71,'Non-GRC Recorded Cost'!H71)</f>
        <v>44293.596912711786</v>
      </c>
      <c r="X55" s="85"/>
      <c r="Y55" s="85">
        <f>'Non-GRC Recorded Cost'!D71</f>
        <v>19109</v>
      </c>
      <c r="Z55" s="85"/>
      <c r="AA55" s="85">
        <f>SUM('Non-GRC Recorded Cost'!F71,'Non-GRC Recorded Cost'!H71)</f>
        <v>25184.596912711786</v>
      </c>
      <c r="AB55" s="85"/>
      <c r="AC55" s="85"/>
      <c r="AD55" s="85"/>
      <c r="AE55" s="85"/>
      <c r="AF55" s="85"/>
      <c r="AG55" s="85"/>
      <c r="AH55" s="85"/>
      <c r="AI55" s="86"/>
      <c r="AJ55" s="53">
        <f t="shared" si="1"/>
        <v>76467.054028289</v>
      </c>
      <c r="AK55" s="2">
        <f t="shared" si="2"/>
        <v>25375.975425554891</v>
      </c>
      <c r="AL55" s="2">
        <f t="shared" si="3"/>
        <v>0</v>
      </c>
      <c r="AM55" s="50">
        <f t="shared" si="4"/>
        <v>0</v>
      </c>
      <c r="AN55" s="119"/>
      <c r="AO55" s="121">
        <f t="shared" ref="AO55" si="77">SUM(AJ55:AJ57)</f>
        <v>128978.79342021013</v>
      </c>
      <c r="AP55" s="124">
        <f t="shared" ref="AP55" si="78">SUM(AK55:AK57)</f>
        <v>297883.98418709985</v>
      </c>
      <c r="AQ55" s="124">
        <f t="shared" ref="AQ55" si="79">SUM(AL55:AL57)</f>
        <v>0</v>
      </c>
      <c r="AR55" s="127">
        <f t="shared" ref="AR55" si="80">SUM(AM55:AM57)</f>
        <v>0</v>
      </c>
      <c r="AS55" s="130"/>
    </row>
    <row r="56" spans="1:45" ht="70.900000000000006" customHeight="1" x14ac:dyDescent="0.25">
      <c r="A56" s="24" t="s">
        <v>55</v>
      </c>
      <c r="B56" s="25" t="s">
        <v>95</v>
      </c>
      <c r="C56" s="7" t="s">
        <v>15</v>
      </c>
      <c r="D56" s="18" t="s">
        <v>16</v>
      </c>
      <c r="E56" s="18" t="s">
        <v>17</v>
      </c>
      <c r="F56" s="7" t="s">
        <v>18</v>
      </c>
      <c r="G56" s="42" t="s">
        <v>19</v>
      </c>
      <c r="H56" s="87"/>
      <c r="I56" s="88">
        <f>SUM('GRC Authorized Rev Req'!H75,'GRC Authorized Rev Req'!J75,'GRC Authorized Rev Req'!L75,'GRC Authorized Rev Req'!N75)</f>
        <v>50124.101318671783</v>
      </c>
      <c r="J56" s="88"/>
      <c r="K56" s="88">
        <f>I56*1.011185</f>
        <v>50684.739391921124</v>
      </c>
      <c r="L56" s="88"/>
      <c r="M56" s="88"/>
      <c r="N56" s="88"/>
      <c r="O56" s="88"/>
      <c r="P56" s="88"/>
      <c r="Q56" s="88"/>
      <c r="R56" s="88"/>
      <c r="S56" s="88"/>
      <c r="T56" s="88"/>
      <c r="U56" s="88"/>
      <c r="V56" s="88"/>
      <c r="W56" s="88"/>
      <c r="X56" s="88"/>
      <c r="Y56" s="88"/>
      <c r="Z56" s="88"/>
      <c r="AA56" s="88"/>
      <c r="AB56" s="88"/>
      <c r="AC56" s="88">
        <f>SUM('Pending GRC Rev Req'!D73,'Pending GRC Rev Req'!F73,'Pending GRC Rev Req'!H73,'Pending GRC Rev Req'!J73)</f>
        <v>141670.09223171786</v>
      </c>
      <c r="AD56" s="88"/>
      <c r="AE56" s="88">
        <f>SUM('Pending GRC Rev Req'!D75,'Pending GRC Rev Req'!F75,'Pending GRC Rev Req'!H75,'Pending GRC Rev Req'!J75)</f>
        <v>141670.09223171786</v>
      </c>
      <c r="AF56" s="88"/>
      <c r="AG56" s="88">
        <f>SUM('Pending Non-GRC Rev Req'!D73,'Pending Non-GRC Rev Req'!F73,'Pending Non-GRC Rev Req'!H73,'Pending Non-GRC Rev Req'!J73)</f>
        <v>126521.91652982711</v>
      </c>
      <c r="AH56" s="88"/>
      <c r="AI56" s="89">
        <f>SUM('Pending Non-GRC Rev Req'!D75,'Pending Non-GRC Rev Req'!F75,'Pending Non-GRC Rev Req'!H75,'Pending Non-GRC Rev Req'!J75)</f>
        <v>126521.91652982711</v>
      </c>
      <c r="AJ56" s="54">
        <f t="shared" si="1"/>
        <v>50684.739391921124</v>
      </c>
      <c r="AK56" s="7">
        <f t="shared" si="2"/>
        <v>268192.00876154494</v>
      </c>
      <c r="AL56" s="7">
        <f t="shared" si="3"/>
        <v>0</v>
      </c>
      <c r="AM56" s="51">
        <f t="shared" si="4"/>
        <v>0</v>
      </c>
      <c r="AN56" s="119"/>
      <c r="AO56" s="122"/>
      <c r="AP56" s="125"/>
      <c r="AQ56" s="125"/>
      <c r="AR56" s="128"/>
      <c r="AS56" s="130"/>
    </row>
    <row r="57" spans="1:45" ht="70.900000000000006" customHeight="1" thickBot="1" x14ac:dyDescent="0.3">
      <c r="A57" s="31" t="s">
        <v>55</v>
      </c>
      <c r="B57" s="36" t="s">
        <v>95</v>
      </c>
      <c r="C57" s="8" t="s">
        <v>31</v>
      </c>
      <c r="D57" s="10" t="s">
        <v>26</v>
      </c>
      <c r="E57" s="8" t="s">
        <v>27</v>
      </c>
      <c r="F57" s="8" t="s">
        <v>32</v>
      </c>
      <c r="G57" s="44" t="s">
        <v>19</v>
      </c>
      <c r="H57" s="90"/>
      <c r="I57" s="91"/>
      <c r="J57" s="91"/>
      <c r="K57" s="91"/>
      <c r="L57" s="91"/>
      <c r="M57" s="91">
        <f>SUM('GRC Recorded Costs'!H73,'GRC Recorded Costs'!J73,'GRC Recorded Costs'!L73)</f>
        <v>3262</v>
      </c>
      <c r="N57" s="91"/>
      <c r="O57" s="91">
        <f>'GRC Recorded Costs'!H73</f>
        <v>970</v>
      </c>
      <c r="P57" s="91"/>
      <c r="Q57" s="91">
        <f>SUM('GRC Recorded Costs'!J73,'GRC Recorded Costs'!L73)</f>
        <v>2292</v>
      </c>
      <c r="R57" s="91"/>
      <c r="S57" s="91"/>
      <c r="T57" s="91"/>
      <c r="U57" s="91"/>
      <c r="V57" s="91"/>
      <c r="W57" s="91">
        <f>SUM('Non-GRC Recorded Cost'!D73,'Non-GRC Recorded Cost'!F73,'Non-GRC Recorded Cost'!H73)</f>
        <v>2881</v>
      </c>
      <c r="X57" s="91"/>
      <c r="Y57" s="91">
        <f>'Non-GRC Recorded Cost'!D73</f>
        <v>857</v>
      </c>
      <c r="Z57" s="91"/>
      <c r="AA57" s="91">
        <f>SUM('Non-GRC Recorded Cost'!F73,'Non-GRC Recorded Cost'!H73)</f>
        <v>2024</v>
      </c>
      <c r="AB57" s="91"/>
      <c r="AC57" s="91"/>
      <c r="AD57" s="91"/>
      <c r="AE57" s="91"/>
      <c r="AF57" s="91"/>
      <c r="AG57" s="91"/>
      <c r="AH57" s="91"/>
      <c r="AI57" s="92"/>
      <c r="AJ57" s="55">
        <f t="shared" si="1"/>
        <v>1827</v>
      </c>
      <c r="AK57" s="8">
        <f t="shared" si="2"/>
        <v>4316</v>
      </c>
      <c r="AL57" s="8">
        <f t="shared" si="3"/>
        <v>0</v>
      </c>
      <c r="AM57" s="52">
        <f t="shared" si="4"/>
        <v>0</v>
      </c>
      <c r="AN57" s="120"/>
      <c r="AO57" s="123"/>
      <c r="AP57" s="126"/>
      <c r="AQ57" s="126"/>
      <c r="AR57" s="129"/>
      <c r="AS57" s="131"/>
    </row>
    <row r="58" spans="1:45" ht="70.900000000000006" customHeight="1" x14ac:dyDescent="0.25">
      <c r="A58" s="21" t="s">
        <v>56</v>
      </c>
      <c r="B58" s="22" t="s">
        <v>95</v>
      </c>
      <c r="C58" s="2" t="s">
        <v>46</v>
      </c>
      <c r="D58" s="3" t="s">
        <v>47</v>
      </c>
      <c r="E58" s="3" t="s">
        <v>48</v>
      </c>
      <c r="F58" s="2" t="s">
        <v>49</v>
      </c>
      <c r="G58" s="48" t="s">
        <v>19</v>
      </c>
      <c r="H58" s="83"/>
      <c r="I58" s="84"/>
      <c r="J58" s="85"/>
      <c r="K58" s="85"/>
      <c r="L58" s="85"/>
      <c r="M58" s="85">
        <f>SUM('GRC Recorded Costs'!H75,'GRC Recorded Costs'!J75,'GRC Recorded Costs'!L75)</f>
        <v>3455.6522400000003</v>
      </c>
      <c r="N58" s="85"/>
      <c r="O58" s="85">
        <f>SUM('GRC Recorded Costs'!H75,'GRC Authorized Rev Req'!J78)</f>
        <v>1196</v>
      </c>
      <c r="P58" s="85"/>
      <c r="Q58" s="85">
        <f>SUM('GRC Recorded Costs'!J75,'GRC Recorded Costs'!L75)</f>
        <v>2259.6522400000003</v>
      </c>
      <c r="R58" s="85"/>
      <c r="S58" s="85"/>
      <c r="T58" s="85"/>
      <c r="U58" s="85"/>
      <c r="V58" s="85"/>
      <c r="W58" s="85"/>
      <c r="X58" s="85"/>
      <c r="Y58" s="85"/>
      <c r="Z58" s="85"/>
      <c r="AA58" s="85"/>
      <c r="AB58" s="85"/>
      <c r="AC58" s="85"/>
      <c r="AD58" s="85"/>
      <c r="AE58" s="85"/>
      <c r="AF58" s="85"/>
      <c r="AG58" s="85"/>
      <c r="AH58" s="85"/>
      <c r="AI58" s="86"/>
      <c r="AJ58" s="53">
        <f t="shared" si="1"/>
        <v>1196</v>
      </c>
      <c r="AK58" s="2">
        <f t="shared" si="2"/>
        <v>2259.6522400000003</v>
      </c>
      <c r="AL58" s="2">
        <f t="shared" si="3"/>
        <v>0</v>
      </c>
      <c r="AM58" s="50">
        <f t="shared" si="4"/>
        <v>0</v>
      </c>
      <c r="AN58" s="119"/>
      <c r="AO58" s="121">
        <f t="shared" ref="AO58" si="81">SUM(AJ58:AJ60)</f>
        <v>1196</v>
      </c>
      <c r="AP58" s="124">
        <f t="shared" ref="AP58" si="82">SUM(AK58:AK60)</f>
        <v>2259.6522400000003</v>
      </c>
      <c r="AQ58" s="124">
        <f t="shared" ref="AQ58" si="83">SUM(AL58:AL60)</f>
        <v>0</v>
      </c>
      <c r="AR58" s="127">
        <f t="shared" ref="AR58" si="84">SUM(AM58:AM60)</f>
        <v>0</v>
      </c>
      <c r="AS58" s="130"/>
    </row>
    <row r="59" spans="1:45" ht="70.900000000000006" customHeight="1" x14ac:dyDescent="0.25">
      <c r="A59" s="24" t="s">
        <v>56</v>
      </c>
      <c r="B59" s="25" t="s">
        <v>95</v>
      </c>
      <c r="C59" s="7" t="s">
        <v>15</v>
      </c>
      <c r="D59" s="18" t="s">
        <v>16</v>
      </c>
      <c r="E59" s="18" t="s">
        <v>17</v>
      </c>
      <c r="F59" s="7" t="s">
        <v>18</v>
      </c>
      <c r="G59" s="42" t="s">
        <v>19</v>
      </c>
      <c r="H59" s="87"/>
      <c r="I59" s="88"/>
      <c r="J59" s="88"/>
      <c r="K59" s="88"/>
      <c r="L59" s="88"/>
      <c r="M59" s="88"/>
      <c r="N59" s="88"/>
      <c r="O59" s="88"/>
      <c r="P59" s="88"/>
      <c r="Q59" s="88"/>
      <c r="R59" s="88"/>
      <c r="S59" s="88"/>
      <c r="T59" s="88"/>
      <c r="U59" s="88"/>
      <c r="V59" s="88"/>
      <c r="W59" s="88"/>
      <c r="X59" s="88"/>
      <c r="Y59" s="88"/>
      <c r="Z59" s="88"/>
      <c r="AA59" s="88"/>
      <c r="AB59" s="88"/>
      <c r="AC59" s="88"/>
      <c r="AD59" s="88"/>
      <c r="AE59" s="88"/>
      <c r="AF59" s="88"/>
      <c r="AG59" s="88"/>
      <c r="AH59" s="88"/>
      <c r="AI59" s="89"/>
      <c r="AJ59" s="54">
        <f t="shared" si="1"/>
        <v>0</v>
      </c>
      <c r="AK59" s="7">
        <f t="shared" si="2"/>
        <v>0</v>
      </c>
      <c r="AL59" s="7">
        <f t="shared" si="3"/>
        <v>0</v>
      </c>
      <c r="AM59" s="51">
        <f t="shared" si="4"/>
        <v>0</v>
      </c>
      <c r="AN59" s="119"/>
      <c r="AO59" s="122"/>
      <c r="AP59" s="125"/>
      <c r="AQ59" s="125"/>
      <c r="AR59" s="128"/>
      <c r="AS59" s="130"/>
    </row>
    <row r="60" spans="1:45" ht="70.900000000000006" customHeight="1" thickBot="1" x14ac:dyDescent="0.3">
      <c r="A60" s="31" t="s">
        <v>56</v>
      </c>
      <c r="B60" s="36" t="s">
        <v>95</v>
      </c>
      <c r="C60" s="8" t="s">
        <v>31</v>
      </c>
      <c r="D60" s="10" t="s">
        <v>26</v>
      </c>
      <c r="E60" s="8" t="s">
        <v>27</v>
      </c>
      <c r="F60" s="8" t="s">
        <v>32</v>
      </c>
      <c r="G60" s="44" t="s">
        <v>19</v>
      </c>
      <c r="H60" s="90"/>
      <c r="I60" s="91"/>
      <c r="J60" s="91"/>
      <c r="K60" s="91"/>
      <c r="L60" s="91"/>
      <c r="M60" s="91"/>
      <c r="N60" s="91"/>
      <c r="O60" s="91"/>
      <c r="P60" s="91"/>
      <c r="Q60" s="91"/>
      <c r="R60" s="91"/>
      <c r="S60" s="91"/>
      <c r="T60" s="91"/>
      <c r="U60" s="91"/>
      <c r="V60" s="91"/>
      <c r="W60" s="91"/>
      <c r="X60" s="91"/>
      <c r="Y60" s="91"/>
      <c r="Z60" s="91"/>
      <c r="AA60" s="91"/>
      <c r="AB60" s="91"/>
      <c r="AC60" s="91"/>
      <c r="AD60" s="91"/>
      <c r="AE60" s="91"/>
      <c r="AF60" s="91"/>
      <c r="AG60" s="91"/>
      <c r="AH60" s="91"/>
      <c r="AI60" s="92"/>
      <c r="AJ60" s="55">
        <f t="shared" si="1"/>
        <v>0</v>
      </c>
      <c r="AK60" s="8">
        <f t="shared" si="2"/>
        <v>0</v>
      </c>
      <c r="AL60" s="8">
        <f t="shared" si="3"/>
        <v>0</v>
      </c>
      <c r="AM60" s="52">
        <f t="shared" si="4"/>
        <v>0</v>
      </c>
      <c r="AN60" s="120"/>
      <c r="AO60" s="123"/>
      <c r="AP60" s="126"/>
      <c r="AQ60" s="126"/>
      <c r="AR60" s="129"/>
      <c r="AS60" s="131"/>
    </row>
    <row r="61" spans="1:45" ht="70.900000000000006" customHeight="1" x14ac:dyDescent="0.25">
      <c r="A61" s="21" t="s">
        <v>57</v>
      </c>
      <c r="B61" s="30" t="s">
        <v>95</v>
      </c>
      <c r="C61" s="2" t="s">
        <v>46</v>
      </c>
      <c r="D61" s="3" t="s">
        <v>58</v>
      </c>
      <c r="E61" s="3" t="s">
        <v>48</v>
      </c>
      <c r="F61" s="2" t="s">
        <v>59</v>
      </c>
      <c r="G61" s="48" t="s">
        <v>19</v>
      </c>
      <c r="H61" s="93"/>
      <c r="I61" s="85"/>
      <c r="J61" s="85"/>
      <c r="K61" s="85"/>
      <c r="L61" s="85"/>
      <c r="M61" s="85">
        <f>SUM('GRC Recorded Costs'!H79,'GRC Recorded Costs'!J79,'GRC Recorded Costs'!L79)</f>
        <v>12924.059949999995</v>
      </c>
      <c r="N61" s="85"/>
      <c r="O61" s="85">
        <f>'GRC Recorded Costs'!H79</f>
        <v>3818</v>
      </c>
      <c r="P61" s="85"/>
      <c r="Q61" s="85">
        <f>SUM('GRC Recorded Costs'!J79,'GRC Recorded Costs'!L79)</f>
        <v>9106.0599499999953</v>
      </c>
      <c r="R61" s="85"/>
      <c r="S61" s="85"/>
      <c r="T61" s="85"/>
      <c r="U61" s="85"/>
      <c r="V61" s="85"/>
      <c r="W61" s="85"/>
      <c r="X61" s="85"/>
      <c r="Y61" s="85"/>
      <c r="Z61" s="85"/>
      <c r="AA61" s="85"/>
      <c r="AB61" s="85"/>
      <c r="AC61" s="85"/>
      <c r="AD61" s="85"/>
      <c r="AE61" s="85"/>
      <c r="AF61" s="85"/>
      <c r="AG61" s="85"/>
      <c r="AH61" s="85"/>
      <c r="AI61" s="94"/>
      <c r="AJ61" s="53">
        <f t="shared" si="1"/>
        <v>3818</v>
      </c>
      <c r="AK61" s="2">
        <f t="shared" si="2"/>
        <v>9106.0599499999953</v>
      </c>
      <c r="AL61" s="2">
        <f t="shared" si="3"/>
        <v>0</v>
      </c>
      <c r="AM61" s="50">
        <f t="shared" si="4"/>
        <v>0</v>
      </c>
      <c r="AN61" s="132"/>
      <c r="AO61" s="121">
        <f t="shared" ref="AO61" si="85">SUM(AJ61:AJ62)</f>
        <v>3818</v>
      </c>
      <c r="AP61" s="124">
        <f t="shared" ref="AP61" si="86">SUM(AK61:AK62)</f>
        <v>9106.0599499999953</v>
      </c>
      <c r="AQ61" s="124">
        <f t="shared" ref="AQ61" si="87">SUM(AL61:AL62)</f>
        <v>0</v>
      </c>
      <c r="AR61" s="127">
        <f t="shared" ref="AR61" si="88">SUM(AM61:AM62)</f>
        <v>0</v>
      </c>
      <c r="AS61" s="133"/>
    </row>
    <row r="62" spans="1:45" ht="70.900000000000006" customHeight="1" thickBot="1" x14ac:dyDescent="0.3">
      <c r="A62" s="31" t="s">
        <v>57</v>
      </c>
      <c r="B62" s="32" t="s">
        <v>95</v>
      </c>
      <c r="C62" s="8" t="s">
        <v>15</v>
      </c>
      <c r="D62" s="9" t="s">
        <v>60</v>
      </c>
      <c r="E62" s="9" t="s">
        <v>61</v>
      </c>
      <c r="F62" s="8" t="s">
        <v>62</v>
      </c>
      <c r="G62" s="44" t="s">
        <v>19</v>
      </c>
      <c r="H62" s="90"/>
      <c r="I62" s="91"/>
      <c r="J62" s="91"/>
      <c r="K62" s="91"/>
      <c r="L62" s="91"/>
      <c r="M62" s="91"/>
      <c r="N62" s="91"/>
      <c r="O62" s="91"/>
      <c r="P62" s="91"/>
      <c r="Q62" s="91"/>
      <c r="R62" s="91"/>
      <c r="S62" s="91"/>
      <c r="T62" s="91"/>
      <c r="U62" s="91"/>
      <c r="V62" s="91"/>
      <c r="W62" s="91"/>
      <c r="X62" s="91"/>
      <c r="Y62" s="91"/>
      <c r="Z62" s="91"/>
      <c r="AA62" s="91"/>
      <c r="AB62" s="91"/>
      <c r="AC62" s="91"/>
      <c r="AD62" s="91"/>
      <c r="AE62" s="91"/>
      <c r="AF62" s="91"/>
      <c r="AG62" s="91"/>
      <c r="AH62" s="91"/>
      <c r="AI62" s="96"/>
      <c r="AJ62" s="55">
        <f t="shared" si="1"/>
        <v>0</v>
      </c>
      <c r="AK62" s="8">
        <f t="shared" si="2"/>
        <v>0</v>
      </c>
      <c r="AL62" s="8">
        <f t="shared" si="3"/>
        <v>0</v>
      </c>
      <c r="AM62" s="52">
        <f t="shared" si="4"/>
        <v>0</v>
      </c>
      <c r="AN62" s="120"/>
      <c r="AO62" s="123"/>
      <c r="AP62" s="126"/>
      <c r="AQ62" s="126"/>
      <c r="AR62" s="129"/>
      <c r="AS62" s="131"/>
    </row>
    <row r="63" spans="1:45" ht="70.900000000000006" customHeight="1" x14ac:dyDescent="0.25">
      <c r="A63" s="21" t="s">
        <v>63</v>
      </c>
      <c r="B63" s="30" t="s">
        <v>95</v>
      </c>
      <c r="C63" s="2" t="s">
        <v>46</v>
      </c>
      <c r="D63" s="3" t="s">
        <v>64</v>
      </c>
      <c r="E63" s="3" t="s">
        <v>48</v>
      </c>
      <c r="F63" s="2" t="s">
        <v>65</v>
      </c>
      <c r="G63" s="48" t="s">
        <v>19</v>
      </c>
      <c r="H63" s="83"/>
      <c r="I63" s="84"/>
      <c r="J63" s="85"/>
      <c r="K63" s="85"/>
      <c r="L63" s="85"/>
      <c r="M63" s="85"/>
      <c r="N63" s="85"/>
      <c r="O63" s="85"/>
      <c r="P63" s="85"/>
      <c r="Q63" s="85"/>
      <c r="R63" s="85"/>
      <c r="S63" s="85"/>
      <c r="T63" s="85"/>
      <c r="U63" s="85"/>
      <c r="V63" s="85"/>
      <c r="W63" s="85"/>
      <c r="X63" s="85"/>
      <c r="Y63" s="85"/>
      <c r="Z63" s="85"/>
      <c r="AA63" s="85"/>
      <c r="AB63" s="85"/>
      <c r="AC63" s="85"/>
      <c r="AD63" s="85"/>
      <c r="AE63" s="85"/>
      <c r="AF63" s="85"/>
      <c r="AG63" s="85"/>
      <c r="AH63" s="85"/>
      <c r="AI63" s="86"/>
      <c r="AJ63" s="53">
        <f t="shared" si="1"/>
        <v>0</v>
      </c>
      <c r="AK63" s="2">
        <f t="shared" si="2"/>
        <v>0</v>
      </c>
      <c r="AL63" s="2">
        <f t="shared" si="3"/>
        <v>0</v>
      </c>
      <c r="AM63" s="50">
        <f t="shared" si="4"/>
        <v>0</v>
      </c>
      <c r="AN63" s="119"/>
      <c r="AO63" s="121">
        <f>SUM(AJ63:AJ65)</f>
        <v>0</v>
      </c>
      <c r="AP63" s="124">
        <f t="shared" ref="AP63" si="89">SUM(AK63:AK65)</f>
        <v>225377.94823215116</v>
      </c>
      <c r="AQ63" s="124">
        <f t="shared" ref="AQ63" si="90">SUM(AL63:AL65)</f>
        <v>0</v>
      </c>
      <c r="AR63" s="127">
        <f t="shared" ref="AR63" si="91">SUM(AM63:AM65)</f>
        <v>0</v>
      </c>
      <c r="AS63" s="130"/>
    </row>
    <row r="64" spans="1:45" ht="70.900000000000006" customHeight="1" x14ac:dyDescent="0.25">
      <c r="A64" s="24" t="s">
        <v>63</v>
      </c>
      <c r="B64" s="28" t="s">
        <v>95</v>
      </c>
      <c r="C64" s="7" t="s">
        <v>15</v>
      </c>
      <c r="D64" s="18" t="s">
        <v>66</v>
      </c>
      <c r="E64" s="18" t="s">
        <v>67</v>
      </c>
      <c r="F64" s="7" t="s">
        <v>68</v>
      </c>
      <c r="G64" s="42" t="s">
        <v>19</v>
      </c>
      <c r="H64" s="87"/>
      <c r="I64" s="88"/>
      <c r="J64" s="88"/>
      <c r="K64" s="88"/>
      <c r="L64" s="88"/>
      <c r="M64" s="88"/>
      <c r="N64" s="88"/>
      <c r="O64" s="88"/>
      <c r="P64" s="88"/>
      <c r="Q64" s="88"/>
      <c r="R64" s="88"/>
      <c r="S64" s="88"/>
      <c r="T64" s="88"/>
      <c r="U64" s="88"/>
      <c r="V64" s="88"/>
      <c r="W64" s="88"/>
      <c r="X64" s="88"/>
      <c r="Y64" s="88"/>
      <c r="Z64" s="88"/>
      <c r="AA64" s="88"/>
      <c r="AB64" s="88"/>
      <c r="AC64" s="88">
        <f>SUM('Pending GRC Rev Req'!D85,'Pending GRC Rev Req'!F85,'Pending GRC Rev Req'!H85,'Pending GRC Rev Req'!J85)</f>
        <v>225377.94823215116</v>
      </c>
      <c r="AD64" s="88"/>
      <c r="AE64" s="88">
        <f>SUM('Pending GRC Rev Req'!D87,'Pending GRC Rev Req'!F87,'Pending GRC Rev Req'!H87,'Pending GRC Rev Req'!J87)</f>
        <v>225377.94823215116</v>
      </c>
      <c r="AF64" s="88"/>
      <c r="AG64" s="88"/>
      <c r="AH64" s="88"/>
      <c r="AI64" s="89"/>
      <c r="AJ64" s="54">
        <f t="shared" si="1"/>
        <v>0</v>
      </c>
      <c r="AK64" s="7">
        <f t="shared" si="2"/>
        <v>225377.94823215116</v>
      </c>
      <c r="AL64" s="7">
        <f t="shared" si="3"/>
        <v>0</v>
      </c>
      <c r="AM64" s="51">
        <f t="shared" si="4"/>
        <v>0</v>
      </c>
      <c r="AN64" s="119"/>
      <c r="AO64" s="122"/>
      <c r="AP64" s="125"/>
      <c r="AQ64" s="125"/>
      <c r="AR64" s="128"/>
      <c r="AS64" s="130"/>
    </row>
    <row r="65" spans="1:45" ht="70.900000000000006" customHeight="1" thickBot="1" x14ac:dyDescent="0.3">
      <c r="A65" s="31" t="s">
        <v>63</v>
      </c>
      <c r="B65" s="32" t="s">
        <v>95</v>
      </c>
      <c r="C65" s="8" t="s">
        <v>31</v>
      </c>
      <c r="D65" s="10" t="s">
        <v>26</v>
      </c>
      <c r="E65" s="8" t="s">
        <v>27</v>
      </c>
      <c r="F65" s="8" t="s">
        <v>69</v>
      </c>
      <c r="G65" s="44" t="s">
        <v>19</v>
      </c>
      <c r="H65" s="90"/>
      <c r="I65" s="91"/>
      <c r="J65" s="91"/>
      <c r="K65" s="91"/>
      <c r="L65" s="91"/>
      <c r="M65" s="91"/>
      <c r="N65" s="91"/>
      <c r="O65" s="91"/>
      <c r="P65" s="91"/>
      <c r="Q65" s="91"/>
      <c r="R65" s="91"/>
      <c r="S65" s="91"/>
      <c r="T65" s="91"/>
      <c r="U65" s="91"/>
      <c r="V65" s="91"/>
      <c r="W65" s="91"/>
      <c r="X65" s="91"/>
      <c r="Y65" s="91"/>
      <c r="Z65" s="91"/>
      <c r="AA65" s="91"/>
      <c r="AB65" s="91"/>
      <c r="AC65" s="91"/>
      <c r="AD65" s="91"/>
      <c r="AE65" s="91"/>
      <c r="AF65" s="91"/>
      <c r="AG65" s="91"/>
      <c r="AH65" s="91"/>
      <c r="AI65" s="92"/>
      <c r="AJ65" s="55">
        <f t="shared" si="1"/>
        <v>0</v>
      </c>
      <c r="AK65" s="8">
        <f t="shared" si="2"/>
        <v>0</v>
      </c>
      <c r="AL65" s="8">
        <f t="shared" si="3"/>
        <v>0</v>
      </c>
      <c r="AM65" s="52">
        <f t="shared" si="4"/>
        <v>0</v>
      </c>
      <c r="AN65" s="120"/>
      <c r="AO65" s="123"/>
      <c r="AP65" s="126"/>
      <c r="AQ65" s="126"/>
      <c r="AR65" s="129"/>
      <c r="AS65" s="131"/>
    </row>
    <row r="66" spans="1:45" ht="70.900000000000006" customHeight="1" x14ac:dyDescent="0.25">
      <c r="J66" s="19"/>
      <c r="K66" s="19"/>
      <c r="L66" s="19"/>
      <c r="M66" s="19"/>
      <c r="N66" s="19"/>
      <c r="O66" s="19"/>
      <c r="P66" s="19"/>
      <c r="Q66" s="19"/>
      <c r="R66" s="19"/>
      <c r="S66" s="19"/>
      <c r="T66" s="19"/>
      <c r="U66" s="19"/>
      <c r="V66" s="19"/>
      <c r="W66" s="19"/>
      <c r="X66" s="19"/>
      <c r="Y66" s="19"/>
      <c r="Z66" s="19"/>
      <c r="AA66" s="19"/>
      <c r="AB66" s="19"/>
      <c r="AC66" s="19"/>
      <c r="AD66" s="19"/>
      <c r="AE66" s="19"/>
      <c r="AF66" s="19"/>
      <c r="AG66" s="19"/>
      <c r="AH66" s="19"/>
      <c r="AI66" s="19"/>
      <c r="AJ66" s="19"/>
      <c r="AK66" s="19"/>
      <c r="AL66" s="19"/>
      <c r="AM66" s="19"/>
      <c r="AN66" s="19"/>
      <c r="AO66" s="19"/>
      <c r="AP66" s="19"/>
      <c r="AQ66" s="19"/>
      <c r="AR66" s="19"/>
    </row>
    <row r="67" spans="1:45" ht="70.900000000000006" customHeight="1" x14ac:dyDescent="0.25">
      <c r="J67" s="19"/>
      <c r="K67" s="19"/>
      <c r="L67" s="19"/>
      <c r="M67" s="19"/>
      <c r="N67" s="19"/>
      <c r="O67" s="19"/>
      <c r="P67" s="19"/>
      <c r="Q67" s="19"/>
      <c r="R67" s="19"/>
      <c r="S67" s="19"/>
      <c r="T67" s="19"/>
      <c r="U67" s="19"/>
      <c r="V67" s="19"/>
      <c r="W67" s="19"/>
      <c r="X67" s="19"/>
      <c r="Y67" s="19"/>
      <c r="Z67" s="19"/>
      <c r="AA67" s="19"/>
      <c r="AB67" s="19"/>
      <c r="AC67" s="19"/>
      <c r="AD67" s="19"/>
      <c r="AE67" s="19"/>
      <c r="AF67" s="19"/>
      <c r="AG67" s="19"/>
      <c r="AH67" s="19"/>
      <c r="AI67" s="19"/>
      <c r="AJ67" s="19"/>
      <c r="AK67" s="19"/>
      <c r="AL67" s="19"/>
      <c r="AM67" s="19"/>
      <c r="AN67" s="19"/>
      <c r="AO67" s="19"/>
      <c r="AP67" s="19"/>
      <c r="AQ67" s="19"/>
      <c r="AR67" s="19"/>
    </row>
    <row r="68" spans="1:45" ht="70.900000000000006" customHeight="1" x14ac:dyDescent="0.25">
      <c r="J68" s="19"/>
      <c r="K68" s="19"/>
      <c r="L68" s="19"/>
      <c r="M68" s="19"/>
      <c r="N68" s="19"/>
      <c r="O68" s="19"/>
      <c r="P68" s="19"/>
      <c r="Q68" s="19"/>
      <c r="R68" s="19"/>
      <c r="S68" s="19"/>
      <c r="T68" s="19"/>
      <c r="U68" s="19"/>
      <c r="V68" s="19"/>
      <c r="W68" s="19"/>
      <c r="X68" s="19"/>
      <c r="Y68" s="19"/>
      <c r="Z68" s="19"/>
      <c r="AA68" s="19"/>
      <c r="AB68" s="19"/>
      <c r="AC68" s="19"/>
      <c r="AD68" s="19"/>
      <c r="AE68" s="19"/>
      <c r="AF68" s="19"/>
      <c r="AG68" s="19"/>
      <c r="AH68" s="19"/>
      <c r="AI68" s="19"/>
      <c r="AJ68" s="19"/>
      <c r="AK68" s="19"/>
      <c r="AL68" s="19"/>
      <c r="AM68" s="19"/>
      <c r="AN68" s="19"/>
      <c r="AO68" s="19"/>
      <c r="AP68" s="19"/>
      <c r="AQ68" s="19"/>
      <c r="AR68" s="19"/>
    </row>
    <row r="69" spans="1:45" ht="70.900000000000006" customHeight="1" x14ac:dyDescent="0.25">
      <c r="J69" s="19"/>
      <c r="K69" s="19"/>
      <c r="L69" s="19"/>
      <c r="M69" s="19"/>
      <c r="N69" s="19"/>
      <c r="O69" s="19"/>
      <c r="P69" s="19"/>
      <c r="Q69" s="19"/>
      <c r="R69" s="19"/>
      <c r="S69" s="19"/>
      <c r="T69" s="19"/>
      <c r="U69" s="19"/>
      <c r="V69" s="19"/>
      <c r="W69" s="19"/>
      <c r="X69" s="19"/>
      <c r="Y69" s="19"/>
      <c r="Z69" s="19"/>
      <c r="AA69" s="19"/>
      <c r="AB69" s="19"/>
      <c r="AC69" s="19"/>
      <c r="AD69" s="19"/>
      <c r="AE69" s="19"/>
      <c r="AF69" s="19"/>
      <c r="AG69" s="19"/>
      <c r="AH69" s="19"/>
      <c r="AI69" s="19"/>
      <c r="AJ69" s="19"/>
      <c r="AK69" s="19"/>
      <c r="AL69" s="19"/>
      <c r="AM69" s="19"/>
      <c r="AN69" s="19"/>
      <c r="AO69" s="19"/>
      <c r="AP69" s="19"/>
      <c r="AQ69" s="19"/>
      <c r="AR69" s="19"/>
    </row>
    <row r="70" spans="1:45" ht="70.900000000000006" customHeight="1" x14ac:dyDescent="0.25">
      <c r="J70" s="19"/>
      <c r="K70" s="19"/>
      <c r="L70" s="19"/>
      <c r="M70" s="19"/>
      <c r="N70" s="19"/>
      <c r="O70" s="19"/>
      <c r="P70" s="19"/>
      <c r="Q70" s="19"/>
      <c r="R70" s="19"/>
      <c r="S70" s="19"/>
      <c r="T70" s="19"/>
      <c r="U70" s="19"/>
      <c r="V70" s="19"/>
      <c r="W70" s="19"/>
      <c r="X70" s="19"/>
      <c r="Y70" s="19"/>
      <c r="Z70" s="19"/>
      <c r="AA70" s="19"/>
      <c r="AB70" s="19"/>
      <c r="AC70" s="19"/>
      <c r="AD70" s="19"/>
      <c r="AE70" s="19"/>
      <c r="AF70" s="19"/>
      <c r="AG70" s="19"/>
      <c r="AH70" s="19"/>
      <c r="AI70" s="19"/>
      <c r="AJ70" s="19"/>
      <c r="AK70" s="19"/>
      <c r="AL70" s="19"/>
      <c r="AM70" s="19"/>
      <c r="AN70" s="19"/>
      <c r="AO70" s="19"/>
      <c r="AP70" s="19"/>
      <c r="AQ70" s="19"/>
      <c r="AR70" s="19"/>
    </row>
    <row r="71" spans="1:45" ht="70.900000000000006" customHeight="1" x14ac:dyDescent="0.25">
      <c r="J71" s="19"/>
      <c r="K71" s="19"/>
      <c r="L71" s="19"/>
      <c r="M71" s="19"/>
      <c r="N71" s="19"/>
      <c r="O71" s="19"/>
      <c r="P71" s="19"/>
      <c r="Q71" s="19"/>
      <c r="R71" s="19"/>
      <c r="S71" s="19"/>
      <c r="T71" s="19"/>
      <c r="U71" s="19"/>
      <c r="V71" s="19"/>
      <c r="W71" s="19"/>
      <c r="X71" s="19"/>
      <c r="Y71" s="19"/>
      <c r="Z71" s="19"/>
      <c r="AA71" s="19"/>
      <c r="AB71" s="19"/>
      <c r="AC71" s="19"/>
      <c r="AD71" s="19"/>
      <c r="AE71" s="19"/>
      <c r="AF71" s="19"/>
      <c r="AG71" s="19"/>
      <c r="AH71" s="19"/>
      <c r="AI71" s="19"/>
      <c r="AJ71" s="19"/>
      <c r="AK71" s="19"/>
      <c r="AL71" s="19"/>
      <c r="AM71" s="19"/>
      <c r="AN71" s="19"/>
      <c r="AO71" s="19"/>
      <c r="AP71" s="19"/>
      <c r="AQ71" s="19"/>
      <c r="AR71" s="19"/>
    </row>
    <row r="72" spans="1:45" ht="70.900000000000006" customHeight="1" x14ac:dyDescent="0.25">
      <c r="J72" s="19"/>
      <c r="K72" s="19"/>
      <c r="L72" s="19"/>
      <c r="M72" s="19"/>
      <c r="N72" s="19"/>
      <c r="O72" s="19"/>
      <c r="P72" s="19"/>
      <c r="Q72" s="19"/>
      <c r="R72" s="19"/>
      <c r="S72" s="19"/>
      <c r="T72" s="19"/>
      <c r="U72" s="19"/>
      <c r="V72" s="19"/>
      <c r="W72" s="19"/>
      <c r="X72" s="19"/>
      <c r="Y72" s="19"/>
      <c r="Z72" s="19"/>
      <c r="AA72" s="19"/>
      <c r="AB72" s="19"/>
      <c r="AC72" s="19"/>
      <c r="AD72" s="19"/>
      <c r="AE72" s="19"/>
      <c r="AF72" s="19"/>
      <c r="AG72" s="19"/>
      <c r="AH72" s="19"/>
      <c r="AI72" s="19"/>
      <c r="AJ72" s="19"/>
      <c r="AK72" s="19"/>
      <c r="AL72" s="19"/>
      <c r="AM72" s="19"/>
      <c r="AN72" s="19"/>
      <c r="AO72" s="19"/>
      <c r="AP72" s="19"/>
      <c r="AQ72" s="19"/>
      <c r="AR72" s="19"/>
    </row>
    <row r="73" spans="1:45" ht="70.900000000000006" customHeight="1" x14ac:dyDescent="0.25">
      <c r="J73" s="19"/>
      <c r="K73" s="19"/>
      <c r="L73" s="19"/>
      <c r="M73" s="19"/>
      <c r="N73" s="19"/>
      <c r="O73" s="19"/>
      <c r="P73" s="19"/>
      <c r="Q73" s="19"/>
      <c r="R73" s="19"/>
      <c r="S73" s="19"/>
      <c r="T73" s="19"/>
      <c r="U73" s="19"/>
      <c r="V73" s="19"/>
      <c r="W73" s="19"/>
      <c r="X73" s="19"/>
      <c r="Y73" s="19"/>
      <c r="Z73" s="19"/>
      <c r="AA73" s="19"/>
      <c r="AB73" s="19"/>
      <c r="AC73" s="19"/>
      <c r="AD73" s="19"/>
      <c r="AE73" s="19"/>
      <c r="AF73" s="19"/>
      <c r="AG73" s="19"/>
      <c r="AH73" s="19"/>
      <c r="AI73" s="19"/>
      <c r="AJ73" s="19"/>
      <c r="AK73" s="19"/>
      <c r="AL73" s="19"/>
      <c r="AM73" s="19"/>
      <c r="AN73" s="19"/>
      <c r="AO73" s="19"/>
      <c r="AP73" s="19"/>
      <c r="AQ73" s="19"/>
      <c r="AR73" s="19"/>
    </row>
    <row r="74" spans="1:45" ht="70.900000000000006" customHeight="1" x14ac:dyDescent="0.25">
      <c r="J74" s="19"/>
      <c r="K74" s="19"/>
      <c r="L74" s="19"/>
      <c r="M74" s="19"/>
      <c r="N74" s="19"/>
      <c r="O74" s="19"/>
      <c r="P74" s="19"/>
      <c r="Q74" s="19"/>
      <c r="R74" s="19"/>
      <c r="S74" s="19"/>
      <c r="T74" s="19"/>
      <c r="U74" s="19"/>
      <c r="V74" s="19"/>
      <c r="W74" s="19"/>
      <c r="X74" s="19"/>
      <c r="Y74" s="19"/>
      <c r="Z74" s="19"/>
      <c r="AA74" s="19"/>
      <c r="AB74" s="19"/>
      <c r="AC74" s="19"/>
      <c r="AD74" s="19"/>
      <c r="AE74" s="19"/>
      <c r="AF74" s="19"/>
      <c r="AG74" s="19"/>
      <c r="AH74" s="19"/>
      <c r="AI74" s="19"/>
      <c r="AJ74" s="19"/>
      <c r="AK74" s="19"/>
      <c r="AL74" s="19"/>
      <c r="AM74" s="19"/>
      <c r="AN74" s="19"/>
      <c r="AO74" s="19"/>
      <c r="AP74" s="19"/>
      <c r="AQ74" s="19"/>
      <c r="AR74" s="19"/>
    </row>
    <row r="75" spans="1:45" ht="70.900000000000006" customHeight="1" x14ac:dyDescent="0.25">
      <c r="J75" s="19"/>
      <c r="K75" s="19"/>
      <c r="L75" s="19"/>
      <c r="M75" s="19"/>
      <c r="N75" s="19"/>
      <c r="O75" s="19"/>
      <c r="P75" s="19"/>
      <c r="Q75" s="19"/>
      <c r="R75" s="19"/>
      <c r="S75" s="19"/>
      <c r="T75" s="19"/>
      <c r="U75" s="19"/>
      <c r="V75" s="19"/>
      <c r="W75" s="19"/>
      <c r="X75" s="19"/>
      <c r="Y75" s="19"/>
      <c r="Z75" s="19"/>
      <c r="AA75" s="19"/>
      <c r="AB75" s="19"/>
      <c r="AC75" s="19"/>
      <c r="AD75" s="19"/>
      <c r="AE75" s="19"/>
      <c r="AF75" s="19"/>
      <c r="AG75" s="19"/>
      <c r="AH75" s="19"/>
      <c r="AI75" s="19"/>
      <c r="AJ75" s="19"/>
      <c r="AK75" s="19"/>
      <c r="AL75" s="19"/>
      <c r="AM75" s="19"/>
      <c r="AN75" s="19"/>
      <c r="AO75" s="19"/>
      <c r="AP75" s="19"/>
      <c r="AQ75" s="19"/>
      <c r="AR75" s="19"/>
    </row>
    <row r="76" spans="1:45" ht="70.900000000000006" customHeight="1" x14ac:dyDescent="0.25">
      <c r="J76" s="19"/>
      <c r="K76" s="19"/>
      <c r="L76" s="19"/>
      <c r="M76" s="19"/>
      <c r="N76" s="19"/>
      <c r="O76" s="19"/>
      <c r="P76" s="19"/>
      <c r="Q76" s="19"/>
      <c r="R76" s="19"/>
      <c r="S76" s="19"/>
      <c r="T76" s="19"/>
      <c r="U76" s="19"/>
      <c r="V76" s="19"/>
      <c r="W76" s="19"/>
      <c r="X76" s="19"/>
      <c r="Y76" s="19"/>
      <c r="Z76" s="19"/>
      <c r="AA76" s="19"/>
      <c r="AB76" s="19"/>
      <c r="AC76" s="19"/>
      <c r="AD76" s="19"/>
      <c r="AE76" s="19"/>
      <c r="AF76" s="19"/>
      <c r="AG76" s="19"/>
      <c r="AH76" s="19"/>
      <c r="AI76" s="19"/>
      <c r="AJ76" s="19"/>
      <c r="AK76" s="19"/>
      <c r="AL76" s="19"/>
      <c r="AM76" s="19"/>
      <c r="AN76" s="19"/>
      <c r="AO76" s="19"/>
      <c r="AP76" s="19"/>
      <c r="AQ76" s="19"/>
      <c r="AR76" s="19"/>
    </row>
    <row r="77" spans="1:45" ht="70.900000000000006" customHeight="1" x14ac:dyDescent="0.25">
      <c r="J77" s="19"/>
      <c r="K77" s="19"/>
      <c r="L77" s="19"/>
      <c r="M77" s="19"/>
      <c r="N77" s="19"/>
      <c r="O77" s="19"/>
      <c r="P77" s="19"/>
      <c r="Q77" s="19"/>
      <c r="R77" s="19"/>
      <c r="S77" s="19"/>
      <c r="T77" s="19"/>
      <c r="U77" s="19"/>
      <c r="V77" s="19"/>
      <c r="W77" s="19"/>
      <c r="X77" s="19"/>
      <c r="Y77" s="19"/>
      <c r="Z77" s="19"/>
      <c r="AA77" s="19"/>
      <c r="AB77" s="19"/>
      <c r="AC77" s="19"/>
      <c r="AD77" s="19"/>
      <c r="AE77" s="19"/>
      <c r="AF77" s="19"/>
      <c r="AG77" s="19"/>
      <c r="AH77" s="19"/>
      <c r="AI77" s="19"/>
      <c r="AJ77" s="19"/>
      <c r="AK77" s="19"/>
      <c r="AL77" s="19"/>
      <c r="AM77" s="19"/>
      <c r="AN77" s="19"/>
      <c r="AO77" s="19"/>
      <c r="AP77" s="19"/>
      <c r="AQ77" s="19"/>
      <c r="AR77" s="19"/>
    </row>
    <row r="78" spans="1:45" ht="70.900000000000006" customHeight="1" x14ac:dyDescent="0.25">
      <c r="J78" s="19"/>
      <c r="K78" s="19"/>
      <c r="L78" s="19"/>
      <c r="M78" s="19"/>
      <c r="N78" s="19"/>
      <c r="O78" s="19"/>
      <c r="P78" s="19"/>
      <c r="Q78" s="19"/>
      <c r="R78" s="19"/>
      <c r="S78" s="19"/>
      <c r="T78" s="19"/>
      <c r="U78" s="19"/>
      <c r="V78" s="19"/>
      <c r="W78" s="19"/>
      <c r="X78" s="19"/>
      <c r="Y78" s="19"/>
      <c r="Z78" s="19"/>
      <c r="AA78" s="19"/>
      <c r="AB78" s="19"/>
      <c r="AC78" s="19"/>
      <c r="AD78" s="19"/>
      <c r="AE78" s="19"/>
      <c r="AF78" s="19"/>
      <c r="AG78" s="19"/>
      <c r="AH78" s="19"/>
      <c r="AI78" s="19"/>
      <c r="AJ78" s="19"/>
      <c r="AK78" s="19"/>
      <c r="AL78" s="19"/>
      <c r="AM78" s="19"/>
      <c r="AN78" s="19"/>
      <c r="AO78" s="19"/>
      <c r="AP78" s="19"/>
      <c r="AQ78" s="19"/>
      <c r="AR78" s="19"/>
    </row>
    <row r="79" spans="1:45" ht="70.900000000000006" customHeight="1" x14ac:dyDescent="0.25">
      <c r="J79" s="19"/>
      <c r="K79" s="19"/>
      <c r="L79" s="19"/>
      <c r="M79" s="19"/>
      <c r="N79" s="19"/>
      <c r="O79" s="19"/>
      <c r="P79" s="19"/>
      <c r="Q79" s="19"/>
      <c r="R79" s="19"/>
      <c r="S79" s="19"/>
      <c r="T79" s="19"/>
      <c r="U79" s="19"/>
      <c r="V79" s="19"/>
      <c r="W79" s="19"/>
      <c r="X79" s="19"/>
      <c r="Y79" s="19"/>
      <c r="Z79" s="19"/>
      <c r="AA79" s="19"/>
      <c r="AB79" s="19"/>
      <c r="AC79" s="19"/>
      <c r="AD79" s="19"/>
      <c r="AE79" s="19"/>
      <c r="AF79" s="19"/>
      <c r="AG79" s="19"/>
      <c r="AH79" s="19"/>
      <c r="AI79" s="19"/>
      <c r="AJ79" s="19"/>
      <c r="AK79" s="19"/>
      <c r="AL79" s="19"/>
      <c r="AM79" s="19"/>
      <c r="AN79" s="19"/>
      <c r="AO79" s="19"/>
      <c r="AP79" s="19"/>
      <c r="AQ79" s="19"/>
      <c r="AR79" s="19"/>
    </row>
    <row r="80" spans="1:45" ht="70.900000000000006" customHeight="1" x14ac:dyDescent="0.25">
      <c r="J80" s="19"/>
      <c r="K80" s="19"/>
      <c r="L80" s="19"/>
      <c r="M80" s="19"/>
      <c r="N80" s="19"/>
      <c r="O80" s="19"/>
      <c r="P80" s="19"/>
      <c r="Q80" s="19"/>
      <c r="R80" s="19"/>
      <c r="S80" s="19"/>
      <c r="T80" s="19"/>
      <c r="U80" s="19"/>
      <c r="V80" s="19"/>
      <c r="W80" s="19"/>
      <c r="X80" s="19"/>
      <c r="Y80" s="19"/>
      <c r="Z80" s="19"/>
      <c r="AA80" s="19"/>
      <c r="AB80" s="19"/>
      <c r="AC80" s="19"/>
      <c r="AD80" s="19"/>
      <c r="AE80" s="19"/>
      <c r="AF80" s="19"/>
      <c r="AG80" s="19"/>
      <c r="AH80" s="19"/>
      <c r="AI80" s="19"/>
      <c r="AJ80" s="19"/>
      <c r="AK80" s="19"/>
      <c r="AL80" s="19"/>
      <c r="AM80" s="19"/>
      <c r="AN80" s="19"/>
      <c r="AO80" s="19"/>
      <c r="AP80" s="19"/>
      <c r="AQ80" s="19"/>
      <c r="AR80" s="19"/>
    </row>
    <row r="81" spans="10:44" ht="70.900000000000006" customHeight="1" x14ac:dyDescent="0.25">
      <c r="J81" s="19"/>
      <c r="K81" s="19"/>
      <c r="L81" s="19"/>
      <c r="M81" s="19"/>
      <c r="N81" s="19"/>
      <c r="O81" s="19"/>
      <c r="P81" s="19"/>
      <c r="Q81" s="19"/>
      <c r="R81" s="19"/>
      <c r="S81" s="19"/>
      <c r="T81" s="19"/>
      <c r="U81" s="19"/>
      <c r="V81" s="19"/>
      <c r="W81" s="19"/>
      <c r="X81" s="19"/>
      <c r="Y81" s="19"/>
      <c r="Z81" s="19"/>
      <c r="AA81" s="19"/>
      <c r="AB81" s="19"/>
      <c r="AC81" s="19"/>
      <c r="AD81" s="19"/>
      <c r="AE81" s="19"/>
      <c r="AF81" s="19"/>
      <c r="AG81" s="19"/>
      <c r="AH81" s="19"/>
      <c r="AI81" s="19"/>
      <c r="AJ81" s="19"/>
      <c r="AK81" s="19"/>
      <c r="AL81" s="19"/>
      <c r="AM81" s="19"/>
      <c r="AN81" s="19"/>
      <c r="AO81" s="19"/>
      <c r="AP81" s="19"/>
      <c r="AQ81" s="19"/>
      <c r="AR81" s="19"/>
    </row>
    <row r="82" spans="10:44" ht="70.900000000000006" customHeight="1" x14ac:dyDescent="0.25">
      <c r="J82" s="19"/>
      <c r="K82" s="19"/>
      <c r="L82" s="19"/>
      <c r="M82" s="19"/>
      <c r="N82" s="19"/>
      <c r="O82" s="19"/>
      <c r="P82" s="19"/>
      <c r="Q82" s="19"/>
      <c r="R82" s="19"/>
      <c r="S82" s="19"/>
      <c r="T82" s="19"/>
      <c r="U82" s="19"/>
      <c r="V82" s="19"/>
      <c r="W82" s="19"/>
      <c r="X82" s="19"/>
      <c r="Y82" s="19"/>
      <c r="Z82" s="19"/>
      <c r="AA82" s="19"/>
      <c r="AB82" s="19"/>
      <c r="AC82" s="19"/>
      <c r="AD82" s="19"/>
      <c r="AE82" s="19"/>
      <c r="AF82" s="19"/>
      <c r="AG82" s="19"/>
      <c r="AH82" s="19"/>
      <c r="AI82" s="19"/>
      <c r="AJ82" s="19"/>
      <c r="AK82" s="19"/>
      <c r="AL82" s="19"/>
      <c r="AM82" s="19"/>
      <c r="AN82" s="19"/>
      <c r="AO82" s="19"/>
      <c r="AP82" s="19"/>
      <c r="AQ82" s="19"/>
      <c r="AR82" s="19"/>
    </row>
    <row r="83" spans="10:44" ht="70.900000000000006" customHeight="1" x14ac:dyDescent="0.25">
      <c r="J83" s="19"/>
      <c r="K83" s="19"/>
      <c r="L83" s="19"/>
      <c r="M83" s="19"/>
      <c r="N83" s="19"/>
      <c r="O83" s="19"/>
      <c r="P83" s="19"/>
      <c r="Q83" s="19"/>
      <c r="R83" s="19"/>
      <c r="S83" s="19"/>
      <c r="T83" s="19"/>
      <c r="U83" s="19"/>
      <c r="V83" s="19"/>
      <c r="W83" s="19"/>
      <c r="X83" s="19"/>
      <c r="Y83" s="19"/>
      <c r="Z83" s="19"/>
      <c r="AA83" s="19"/>
      <c r="AB83" s="19"/>
      <c r="AC83" s="19"/>
      <c r="AD83" s="19"/>
      <c r="AE83" s="19"/>
      <c r="AF83" s="19"/>
      <c r="AG83" s="19"/>
      <c r="AH83" s="19"/>
      <c r="AI83" s="19"/>
      <c r="AJ83" s="19"/>
      <c r="AK83" s="19"/>
      <c r="AL83" s="19"/>
      <c r="AM83" s="19"/>
      <c r="AN83" s="19"/>
      <c r="AO83" s="19"/>
      <c r="AP83" s="19"/>
      <c r="AQ83" s="19"/>
      <c r="AR83" s="19"/>
    </row>
    <row r="84" spans="10:44" ht="70.900000000000006" customHeight="1" x14ac:dyDescent="0.25">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c r="AP84" s="19"/>
      <c r="AQ84" s="19"/>
      <c r="AR84" s="19"/>
    </row>
    <row r="85" spans="10:44" ht="70.900000000000006" customHeight="1" x14ac:dyDescent="0.25">
      <c r="J85" s="19"/>
      <c r="K85" s="19"/>
      <c r="L85" s="19"/>
      <c r="M85" s="19"/>
      <c r="N85" s="19"/>
      <c r="O85" s="19"/>
      <c r="P85" s="19"/>
      <c r="Q85" s="19"/>
      <c r="R85" s="19"/>
      <c r="S85" s="19"/>
      <c r="T85" s="19"/>
      <c r="U85" s="19"/>
      <c r="V85" s="19"/>
      <c r="W85" s="19"/>
      <c r="X85" s="19"/>
      <c r="Y85" s="19"/>
      <c r="Z85" s="19"/>
      <c r="AA85" s="19"/>
      <c r="AB85" s="19"/>
      <c r="AC85" s="19"/>
      <c r="AD85" s="19"/>
      <c r="AE85" s="19"/>
      <c r="AF85" s="19"/>
      <c r="AG85" s="19"/>
      <c r="AH85" s="19"/>
      <c r="AI85" s="19"/>
      <c r="AJ85" s="19"/>
      <c r="AK85" s="19"/>
      <c r="AL85" s="19"/>
      <c r="AM85" s="19"/>
      <c r="AN85" s="19"/>
      <c r="AO85" s="19"/>
      <c r="AP85" s="19"/>
      <c r="AQ85" s="19"/>
      <c r="AR85" s="19"/>
    </row>
    <row r="86" spans="10:44" ht="70.900000000000006" customHeight="1" x14ac:dyDescent="0.25">
      <c r="J86" s="19"/>
      <c r="K86" s="19"/>
      <c r="L86" s="19"/>
      <c r="M86" s="19"/>
      <c r="N86" s="19"/>
      <c r="O86" s="19"/>
      <c r="P86" s="19"/>
      <c r="Q86" s="19"/>
      <c r="R86" s="19"/>
      <c r="S86" s="19"/>
      <c r="T86" s="19"/>
      <c r="U86" s="19"/>
      <c r="V86" s="19"/>
      <c r="W86" s="19"/>
      <c r="X86" s="19"/>
      <c r="Y86" s="19"/>
      <c r="Z86" s="19"/>
      <c r="AA86" s="19"/>
      <c r="AB86" s="19"/>
      <c r="AC86" s="19"/>
      <c r="AD86" s="19"/>
      <c r="AE86" s="19"/>
      <c r="AF86" s="19"/>
      <c r="AG86" s="19"/>
      <c r="AH86" s="19"/>
      <c r="AI86" s="19"/>
      <c r="AJ86" s="19"/>
      <c r="AK86" s="19"/>
      <c r="AL86" s="19"/>
      <c r="AM86" s="19"/>
      <c r="AN86" s="19"/>
      <c r="AO86" s="19"/>
      <c r="AP86" s="19"/>
      <c r="AQ86" s="19"/>
      <c r="AR86" s="19"/>
    </row>
    <row r="87" spans="10:44" ht="70.900000000000006" customHeight="1" x14ac:dyDescent="0.25">
      <c r="J87" s="19"/>
      <c r="K87" s="19"/>
      <c r="L87" s="19"/>
      <c r="M87" s="19"/>
      <c r="N87" s="19"/>
      <c r="O87" s="19"/>
      <c r="P87" s="19"/>
      <c r="Q87" s="19"/>
      <c r="R87" s="19"/>
      <c r="S87" s="19"/>
      <c r="T87" s="19"/>
      <c r="U87" s="19"/>
      <c r="V87" s="19"/>
      <c r="W87" s="19"/>
      <c r="X87" s="19"/>
      <c r="Y87" s="19"/>
      <c r="Z87" s="19"/>
      <c r="AA87" s="19"/>
      <c r="AB87" s="19"/>
      <c r="AC87" s="19"/>
      <c r="AD87" s="19"/>
      <c r="AE87" s="19"/>
      <c r="AF87" s="19"/>
      <c r="AG87" s="19"/>
      <c r="AH87" s="19"/>
      <c r="AI87" s="19"/>
      <c r="AJ87" s="19"/>
      <c r="AK87" s="19"/>
      <c r="AL87" s="19"/>
      <c r="AM87" s="19"/>
      <c r="AN87" s="19"/>
      <c r="AO87" s="19"/>
      <c r="AP87" s="19"/>
      <c r="AQ87" s="19"/>
      <c r="AR87" s="19"/>
    </row>
    <row r="88" spans="10:44" ht="70.900000000000006" customHeight="1" x14ac:dyDescent="0.25">
      <c r="J88" s="19"/>
      <c r="K88" s="19"/>
      <c r="L88" s="19"/>
      <c r="M88" s="19"/>
      <c r="N88" s="19"/>
      <c r="O88" s="19"/>
      <c r="P88" s="19"/>
      <c r="Q88" s="19"/>
      <c r="R88" s="19"/>
      <c r="S88" s="19"/>
      <c r="T88" s="19"/>
      <c r="U88" s="19"/>
      <c r="V88" s="19"/>
      <c r="W88" s="19"/>
      <c r="X88" s="19"/>
      <c r="Y88" s="19"/>
      <c r="Z88" s="19"/>
      <c r="AA88" s="19"/>
      <c r="AB88" s="19"/>
      <c r="AC88" s="19"/>
      <c r="AD88" s="19"/>
      <c r="AE88" s="19"/>
      <c r="AF88" s="19"/>
      <c r="AG88" s="19"/>
      <c r="AH88" s="19"/>
      <c r="AI88" s="19"/>
      <c r="AJ88" s="19"/>
      <c r="AK88" s="19"/>
      <c r="AL88" s="19"/>
      <c r="AM88" s="19"/>
      <c r="AN88" s="19"/>
      <c r="AO88" s="19"/>
      <c r="AP88" s="19"/>
      <c r="AQ88" s="19"/>
      <c r="AR88" s="19"/>
    </row>
    <row r="89" spans="10:44" ht="70.900000000000006" customHeight="1" x14ac:dyDescent="0.25">
      <c r="J89" s="19"/>
      <c r="K89" s="19"/>
      <c r="L89" s="19"/>
      <c r="M89" s="19"/>
      <c r="N89" s="19"/>
      <c r="O89" s="19"/>
      <c r="P89" s="19"/>
      <c r="Q89" s="19"/>
      <c r="R89" s="19"/>
      <c r="S89" s="19"/>
      <c r="T89" s="19"/>
      <c r="U89" s="19"/>
      <c r="V89" s="19"/>
      <c r="W89" s="19"/>
      <c r="X89" s="19"/>
      <c r="Y89" s="19"/>
      <c r="Z89" s="19"/>
      <c r="AA89" s="19"/>
      <c r="AB89" s="19"/>
      <c r="AC89" s="19"/>
      <c r="AD89" s="19"/>
      <c r="AE89" s="19"/>
      <c r="AF89" s="19"/>
      <c r="AG89" s="19"/>
      <c r="AH89" s="19"/>
      <c r="AI89" s="19"/>
      <c r="AJ89" s="19"/>
      <c r="AK89" s="19"/>
      <c r="AL89" s="19"/>
      <c r="AM89" s="19"/>
      <c r="AN89" s="19"/>
      <c r="AO89" s="19"/>
      <c r="AP89" s="19"/>
      <c r="AQ89" s="19"/>
      <c r="AR89" s="19"/>
    </row>
    <row r="90" spans="10:44" ht="70.900000000000006" customHeight="1" x14ac:dyDescent="0.25">
      <c r="J90" s="19"/>
      <c r="K90" s="19"/>
      <c r="L90" s="19"/>
      <c r="M90" s="19"/>
      <c r="N90" s="19"/>
      <c r="O90" s="19"/>
      <c r="P90" s="19"/>
      <c r="Q90" s="19"/>
      <c r="R90" s="19"/>
      <c r="S90" s="19"/>
      <c r="T90" s="19"/>
      <c r="U90" s="19"/>
      <c r="V90" s="19"/>
      <c r="W90" s="19"/>
      <c r="X90" s="19"/>
      <c r="Y90" s="19"/>
      <c r="Z90" s="19"/>
      <c r="AA90" s="19"/>
      <c r="AB90" s="19"/>
      <c r="AC90" s="19"/>
      <c r="AD90" s="19"/>
      <c r="AE90" s="19"/>
      <c r="AF90" s="19"/>
      <c r="AG90" s="19"/>
      <c r="AH90" s="19"/>
      <c r="AI90" s="19"/>
      <c r="AJ90" s="19"/>
      <c r="AK90" s="19"/>
      <c r="AL90" s="19"/>
      <c r="AM90" s="19"/>
      <c r="AN90" s="19"/>
      <c r="AO90" s="19"/>
      <c r="AP90" s="19"/>
      <c r="AQ90" s="19"/>
      <c r="AR90" s="19"/>
    </row>
    <row r="91" spans="10:44" ht="70.900000000000006" customHeight="1" x14ac:dyDescent="0.25">
      <c r="J91" s="19"/>
      <c r="K91" s="19"/>
      <c r="L91" s="19"/>
      <c r="M91" s="19"/>
      <c r="N91" s="19"/>
      <c r="O91" s="19"/>
      <c r="P91" s="19"/>
      <c r="Q91" s="19"/>
      <c r="R91" s="19"/>
      <c r="S91" s="19"/>
      <c r="T91" s="19"/>
      <c r="U91" s="19"/>
      <c r="V91" s="19"/>
      <c r="W91" s="19"/>
      <c r="X91" s="19"/>
      <c r="Y91" s="19"/>
      <c r="Z91" s="19"/>
      <c r="AA91" s="19"/>
      <c r="AB91" s="19"/>
      <c r="AC91" s="19"/>
      <c r="AD91" s="19"/>
      <c r="AE91" s="19"/>
      <c r="AF91" s="19"/>
      <c r="AG91" s="19"/>
      <c r="AH91" s="19"/>
      <c r="AI91" s="19"/>
      <c r="AJ91" s="19"/>
      <c r="AK91" s="19"/>
      <c r="AL91" s="19"/>
      <c r="AM91" s="19"/>
      <c r="AN91" s="19"/>
      <c r="AO91" s="19"/>
      <c r="AP91" s="19"/>
      <c r="AQ91" s="19"/>
      <c r="AR91" s="19"/>
    </row>
    <row r="92" spans="10:44" ht="70.900000000000006" customHeight="1" x14ac:dyDescent="0.25">
      <c r="J92" s="19"/>
      <c r="K92" s="19"/>
      <c r="L92" s="19"/>
      <c r="M92" s="19"/>
      <c r="N92" s="19"/>
      <c r="O92" s="19"/>
      <c r="P92" s="19"/>
      <c r="Q92" s="19"/>
      <c r="R92" s="19"/>
      <c r="S92" s="19"/>
      <c r="T92" s="19"/>
      <c r="U92" s="19"/>
      <c r="V92" s="19"/>
      <c r="W92" s="19"/>
      <c r="X92" s="19"/>
      <c r="Y92" s="19"/>
      <c r="Z92" s="19"/>
      <c r="AA92" s="19"/>
      <c r="AB92" s="19"/>
      <c r="AC92" s="19"/>
      <c r="AD92" s="19"/>
      <c r="AE92" s="19"/>
      <c r="AF92" s="19"/>
      <c r="AG92" s="19"/>
      <c r="AH92" s="19"/>
      <c r="AI92" s="19"/>
      <c r="AJ92" s="19"/>
      <c r="AK92" s="19"/>
      <c r="AL92" s="19"/>
      <c r="AM92" s="19"/>
      <c r="AN92" s="19"/>
      <c r="AO92" s="19"/>
      <c r="AP92" s="19"/>
      <c r="AQ92" s="19"/>
      <c r="AR92" s="19"/>
    </row>
    <row r="93" spans="10:44" ht="70.900000000000006" customHeight="1" x14ac:dyDescent="0.25">
      <c r="J93" s="19"/>
      <c r="K93" s="19"/>
      <c r="L93" s="19"/>
      <c r="M93" s="19"/>
      <c r="N93" s="19"/>
      <c r="O93" s="19"/>
      <c r="P93" s="19"/>
      <c r="Q93" s="19"/>
      <c r="R93" s="19"/>
      <c r="S93" s="19"/>
      <c r="T93" s="19"/>
      <c r="U93" s="19"/>
      <c r="V93" s="19"/>
      <c r="W93" s="19"/>
      <c r="X93" s="19"/>
      <c r="Y93" s="19"/>
      <c r="Z93" s="19"/>
      <c r="AA93" s="19"/>
      <c r="AB93" s="19"/>
      <c r="AC93" s="19"/>
      <c r="AD93" s="19"/>
      <c r="AE93" s="19"/>
      <c r="AF93" s="19"/>
      <c r="AG93" s="19"/>
      <c r="AH93" s="19"/>
      <c r="AI93" s="19"/>
      <c r="AJ93" s="19"/>
      <c r="AK93" s="19"/>
      <c r="AL93" s="19"/>
      <c r="AM93" s="19"/>
      <c r="AN93" s="19"/>
      <c r="AO93" s="19"/>
      <c r="AP93" s="19"/>
      <c r="AQ93" s="19"/>
      <c r="AR93" s="19"/>
    </row>
    <row r="94" spans="10:44" ht="70.900000000000006" customHeight="1" x14ac:dyDescent="0.25">
      <c r="J94" s="19"/>
      <c r="K94" s="19"/>
      <c r="L94" s="19"/>
      <c r="M94" s="19"/>
      <c r="N94" s="19"/>
      <c r="O94" s="19"/>
      <c r="P94" s="19"/>
      <c r="Q94" s="19"/>
      <c r="R94" s="19"/>
      <c r="S94" s="19"/>
      <c r="T94" s="19"/>
      <c r="U94" s="19"/>
      <c r="V94" s="19"/>
      <c r="W94" s="19"/>
      <c r="X94" s="19"/>
      <c r="Y94" s="19"/>
      <c r="Z94" s="19"/>
      <c r="AA94" s="19"/>
      <c r="AB94" s="19"/>
      <c r="AC94" s="19"/>
      <c r="AD94" s="19"/>
      <c r="AE94" s="19"/>
      <c r="AF94" s="19"/>
      <c r="AG94" s="19"/>
      <c r="AH94" s="19"/>
      <c r="AI94" s="19"/>
      <c r="AJ94" s="19"/>
      <c r="AK94" s="19"/>
      <c r="AL94" s="19"/>
      <c r="AM94" s="19"/>
      <c r="AN94" s="19"/>
      <c r="AO94" s="19"/>
      <c r="AP94" s="19"/>
      <c r="AQ94" s="19"/>
      <c r="AR94" s="19"/>
    </row>
    <row r="95" spans="10:44" ht="70.900000000000006" customHeight="1" x14ac:dyDescent="0.25">
      <c r="J95" s="19"/>
      <c r="K95" s="19"/>
      <c r="L95" s="19"/>
      <c r="M95" s="19"/>
      <c r="N95" s="19"/>
      <c r="O95" s="19"/>
      <c r="P95" s="19"/>
      <c r="Q95" s="19"/>
      <c r="R95" s="19"/>
      <c r="S95" s="19"/>
      <c r="T95" s="19"/>
      <c r="U95" s="19"/>
      <c r="V95" s="19"/>
      <c r="W95" s="19"/>
      <c r="X95" s="19"/>
      <c r="Y95" s="19"/>
      <c r="Z95" s="19"/>
      <c r="AA95" s="19"/>
      <c r="AB95" s="19"/>
      <c r="AC95" s="19"/>
      <c r="AD95" s="19"/>
      <c r="AE95" s="19"/>
      <c r="AF95" s="19"/>
      <c r="AG95" s="19"/>
      <c r="AH95" s="19"/>
      <c r="AI95" s="19"/>
      <c r="AJ95" s="19"/>
      <c r="AK95" s="19"/>
      <c r="AL95" s="19"/>
      <c r="AM95" s="19"/>
      <c r="AN95" s="19"/>
      <c r="AO95" s="19"/>
      <c r="AP95" s="19"/>
      <c r="AQ95" s="19"/>
      <c r="AR95" s="19"/>
    </row>
    <row r="96" spans="10:44" ht="70.900000000000006" customHeight="1" x14ac:dyDescent="0.25">
      <c r="J96" s="19"/>
      <c r="K96" s="19"/>
      <c r="L96" s="19"/>
      <c r="M96" s="19"/>
      <c r="N96" s="19"/>
      <c r="O96" s="19"/>
      <c r="P96" s="19"/>
      <c r="Q96" s="19"/>
      <c r="R96" s="19"/>
      <c r="S96" s="19"/>
      <c r="T96" s="19"/>
      <c r="U96" s="19"/>
      <c r="V96" s="19"/>
      <c r="W96" s="19"/>
      <c r="X96" s="19"/>
      <c r="Y96" s="19"/>
      <c r="Z96" s="19"/>
      <c r="AA96" s="19"/>
      <c r="AB96" s="19"/>
      <c r="AC96" s="19"/>
      <c r="AD96" s="19"/>
      <c r="AE96" s="19"/>
      <c r="AF96" s="19"/>
      <c r="AG96" s="19"/>
      <c r="AH96" s="19"/>
      <c r="AI96" s="19"/>
      <c r="AJ96" s="19"/>
      <c r="AK96" s="19"/>
      <c r="AL96" s="19"/>
      <c r="AM96" s="19"/>
      <c r="AN96" s="19"/>
      <c r="AO96" s="19"/>
      <c r="AP96" s="19"/>
      <c r="AQ96" s="19"/>
      <c r="AR96" s="19"/>
    </row>
  </sheetData>
  <mergeCells count="150">
    <mergeCell ref="AS63:AS65"/>
    <mergeCell ref="AN41:AN42"/>
    <mergeCell ref="AO41:AO42"/>
    <mergeCell ref="AP41:AP42"/>
    <mergeCell ref="AQ41:AQ42"/>
    <mergeCell ref="AR41:AR42"/>
    <mergeCell ref="AS41:AS42"/>
    <mergeCell ref="AN61:AN62"/>
    <mergeCell ref="AO61:AO62"/>
    <mergeCell ref="AP61:AP62"/>
    <mergeCell ref="AQ61:AQ62"/>
    <mergeCell ref="AR61:AR62"/>
    <mergeCell ref="AS61:AS62"/>
    <mergeCell ref="AN63:AN65"/>
    <mergeCell ref="AO63:AO65"/>
    <mergeCell ref="AP63:AP65"/>
    <mergeCell ref="AQ63:AQ65"/>
    <mergeCell ref="AR63:AR65"/>
    <mergeCell ref="AR55:AR57"/>
    <mergeCell ref="AS55:AS57"/>
    <mergeCell ref="AO58:AO60"/>
    <mergeCell ref="AP58:AP60"/>
    <mergeCell ref="AQ58:AQ60"/>
    <mergeCell ref="AP52:AP54"/>
    <mergeCell ref="AS43:AS45"/>
    <mergeCell ref="AN46:AN48"/>
    <mergeCell ref="AO46:AO48"/>
    <mergeCell ref="AP46:AP48"/>
    <mergeCell ref="AQ46:AQ48"/>
    <mergeCell ref="AR46:AR48"/>
    <mergeCell ref="AS46:AS48"/>
    <mergeCell ref="AN43:AN45"/>
    <mergeCell ref="AO43:AO45"/>
    <mergeCell ref="AP43:AP45"/>
    <mergeCell ref="AQ43:AQ45"/>
    <mergeCell ref="AR43:AR45"/>
    <mergeCell ref="AS29:AS30"/>
    <mergeCell ref="AN31:AN32"/>
    <mergeCell ref="AO31:AO32"/>
    <mergeCell ref="AP31:AP32"/>
    <mergeCell ref="AQ31:AQ32"/>
    <mergeCell ref="AR31:AR32"/>
    <mergeCell ref="AS31:AS32"/>
    <mergeCell ref="AN29:AN30"/>
    <mergeCell ref="AO29:AO30"/>
    <mergeCell ref="AP29:AP30"/>
    <mergeCell ref="AQ29:AQ30"/>
    <mergeCell ref="AR29:AR30"/>
    <mergeCell ref="AS25:AS26"/>
    <mergeCell ref="AN27:AN28"/>
    <mergeCell ref="AO27:AO28"/>
    <mergeCell ref="AP27:AP28"/>
    <mergeCell ref="AQ27:AQ28"/>
    <mergeCell ref="AR27:AR28"/>
    <mergeCell ref="AS27:AS28"/>
    <mergeCell ref="AN25:AN26"/>
    <mergeCell ref="AO25:AO26"/>
    <mergeCell ref="AP25:AP26"/>
    <mergeCell ref="AQ25:AQ26"/>
    <mergeCell ref="AR25:AR26"/>
    <mergeCell ref="AS16:AS17"/>
    <mergeCell ref="AS12:AS15"/>
    <mergeCell ref="AO12:AO15"/>
    <mergeCell ref="AP12:AP15"/>
    <mergeCell ref="AQ12:AQ15"/>
    <mergeCell ref="AR12:AR15"/>
    <mergeCell ref="AS18:AS19"/>
    <mergeCell ref="AN22:AN24"/>
    <mergeCell ref="AO22:AO24"/>
    <mergeCell ref="AP22:AP24"/>
    <mergeCell ref="AQ22:AQ24"/>
    <mergeCell ref="AR22:AR24"/>
    <mergeCell ref="AS22:AS24"/>
    <mergeCell ref="AN18:AN19"/>
    <mergeCell ref="AO18:AO19"/>
    <mergeCell ref="AP18:AP19"/>
    <mergeCell ref="AQ18:AQ19"/>
    <mergeCell ref="AR18:AR19"/>
    <mergeCell ref="AR5:AR7"/>
    <mergeCell ref="H2:I2"/>
    <mergeCell ref="L2:M2"/>
    <mergeCell ref="V2:W2"/>
    <mergeCell ref="R2:S2"/>
    <mergeCell ref="T2:U2"/>
    <mergeCell ref="AN8:AN10"/>
    <mergeCell ref="AR8:AR10"/>
    <mergeCell ref="AP16:AP17"/>
    <mergeCell ref="AQ16:AQ17"/>
    <mergeCell ref="AR16:AR17"/>
    <mergeCell ref="AS8:AS10"/>
    <mergeCell ref="AN5:AN7"/>
    <mergeCell ref="AS5:AS7"/>
    <mergeCell ref="AO8:AO10"/>
    <mergeCell ref="AP8:AP10"/>
    <mergeCell ref="AQ8:AQ10"/>
    <mergeCell ref="AN16:AN17"/>
    <mergeCell ref="AO16:AO17"/>
    <mergeCell ref="AN33:AN34"/>
    <mergeCell ref="AO33:AO34"/>
    <mergeCell ref="AP33:AP34"/>
    <mergeCell ref="AQ33:AQ34"/>
    <mergeCell ref="AR33:AR34"/>
    <mergeCell ref="AS33:AS34"/>
    <mergeCell ref="AN20:AN21"/>
    <mergeCell ref="AO20:AO21"/>
    <mergeCell ref="AP20:AP21"/>
    <mergeCell ref="AQ20:AQ21"/>
    <mergeCell ref="AR20:AR21"/>
    <mergeCell ref="AS20:AS21"/>
    <mergeCell ref="AN12:AN15"/>
    <mergeCell ref="AO5:AO7"/>
    <mergeCell ref="AP5:AP7"/>
    <mergeCell ref="AQ5:AQ7"/>
    <mergeCell ref="AN38:AN40"/>
    <mergeCell ref="AO38:AO40"/>
    <mergeCell ref="AP38:AP40"/>
    <mergeCell ref="AQ38:AQ40"/>
    <mergeCell ref="AR38:AR40"/>
    <mergeCell ref="AS38:AS40"/>
    <mergeCell ref="AN58:AN60"/>
    <mergeCell ref="AR58:AR60"/>
    <mergeCell ref="AS58:AS60"/>
    <mergeCell ref="AN49:AN51"/>
    <mergeCell ref="AR49:AR51"/>
    <mergeCell ref="AS49:AS51"/>
    <mergeCell ref="AN52:AN54"/>
    <mergeCell ref="AR52:AR54"/>
    <mergeCell ref="AS52:AS54"/>
    <mergeCell ref="AO49:AO51"/>
    <mergeCell ref="AP49:AP51"/>
    <mergeCell ref="AQ49:AQ51"/>
    <mergeCell ref="AO52:AO54"/>
    <mergeCell ref="AQ52:AQ54"/>
    <mergeCell ref="AN55:AN57"/>
    <mergeCell ref="AO55:AO57"/>
    <mergeCell ref="AP55:AP57"/>
    <mergeCell ref="AQ55:AQ57"/>
    <mergeCell ref="AS2:AS3"/>
    <mergeCell ref="J2:K2"/>
    <mergeCell ref="N2:O2"/>
    <mergeCell ref="P2:Q2"/>
    <mergeCell ref="X2:Y2"/>
    <mergeCell ref="Z2:AA2"/>
    <mergeCell ref="AD2:AE2"/>
    <mergeCell ref="AH2:AI2"/>
    <mergeCell ref="AN2:AN3"/>
    <mergeCell ref="AB2:AC2"/>
    <mergeCell ref="AF2:AG2"/>
    <mergeCell ref="AJ2:AM2"/>
    <mergeCell ref="AO2:AR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C4F392-CABE-4A39-B676-2A0D7E313CEE}">
  <dimension ref="A1:AA36"/>
  <sheetViews>
    <sheetView workbookViewId="0">
      <selection activeCell="D8" sqref="D8"/>
    </sheetView>
  </sheetViews>
  <sheetFormatPr defaultRowHeight="15" x14ac:dyDescent="0.25"/>
  <cols>
    <col min="1" max="1" width="63.85546875" bestFit="1" customWidth="1"/>
    <col min="2" max="27" width="18.7109375" style="109" customWidth="1"/>
  </cols>
  <sheetData>
    <row r="1" spans="1:27" ht="54.75" customHeight="1" x14ac:dyDescent="0.25">
      <c r="A1" s="107" t="s">
        <v>136</v>
      </c>
      <c r="B1" s="109" t="s">
        <v>138</v>
      </c>
      <c r="C1" s="109" t="s">
        <v>139</v>
      </c>
      <c r="D1" s="109" t="s">
        <v>140</v>
      </c>
      <c r="E1" s="109" t="s">
        <v>141</v>
      </c>
      <c r="F1" s="109" t="s">
        <v>142</v>
      </c>
      <c r="G1" s="109" t="s">
        <v>143</v>
      </c>
      <c r="H1" s="109" t="s">
        <v>144</v>
      </c>
      <c r="I1" s="109" t="s">
        <v>145</v>
      </c>
      <c r="J1" s="109" t="s">
        <v>146</v>
      </c>
      <c r="K1" s="109" t="s">
        <v>147</v>
      </c>
      <c r="L1" s="109" t="s">
        <v>148</v>
      </c>
      <c r="M1" s="109" t="s">
        <v>149</v>
      </c>
      <c r="N1" s="109" t="s">
        <v>150</v>
      </c>
      <c r="O1" s="109" t="s">
        <v>151</v>
      </c>
      <c r="P1" s="109" t="s">
        <v>152</v>
      </c>
      <c r="Q1" s="109" t="s">
        <v>153</v>
      </c>
      <c r="R1" s="109" t="s">
        <v>154</v>
      </c>
      <c r="S1" s="109" t="s">
        <v>155</v>
      </c>
      <c r="T1" s="109" t="s">
        <v>156</v>
      </c>
      <c r="U1" s="109" t="s">
        <v>157</v>
      </c>
      <c r="V1" s="109" t="s">
        <v>158</v>
      </c>
      <c r="W1" s="109" t="s">
        <v>159</v>
      </c>
      <c r="X1" s="109" t="s">
        <v>160</v>
      </c>
      <c r="Y1" s="109" t="s">
        <v>161</v>
      </c>
      <c r="Z1" s="109" t="s">
        <v>162</v>
      </c>
      <c r="AA1" s="109" t="s">
        <v>163</v>
      </c>
    </row>
    <row r="2" spans="1:27" x14ac:dyDescent="0.25">
      <c r="A2" s="102" t="s">
        <v>39</v>
      </c>
      <c r="G2" s="109">
        <v>35745</v>
      </c>
      <c r="I2" s="109">
        <v>17545</v>
      </c>
      <c r="K2" s="109">
        <v>18200</v>
      </c>
      <c r="U2" s="109">
        <v>135778.25961437821</v>
      </c>
    </row>
    <row r="3" spans="1:27" x14ac:dyDescent="0.25">
      <c r="A3" s="108" t="s">
        <v>35</v>
      </c>
      <c r="G3" s="109">
        <v>35745</v>
      </c>
      <c r="I3" s="109">
        <v>17545</v>
      </c>
      <c r="K3" s="109">
        <v>18200</v>
      </c>
      <c r="U3" s="109">
        <v>135778.25961437821</v>
      </c>
    </row>
    <row r="4" spans="1:27" x14ac:dyDescent="0.25">
      <c r="A4" s="102" t="s">
        <v>91</v>
      </c>
      <c r="B4" s="109">
        <v>220496.07930855683</v>
      </c>
      <c r="C4" s="109">
        <v>0</v>
      </c>
      <c r="D4" s="109">
        <v>34486.007009229987</v>
      </c>
      <c r="E4" s="109">
        <v>0</v>
      </c>
      <c r="F4" s="109">
        <v>381022.15328999859</v>
      </c>
      <c r="G4" s="109">
        <v>318851.33377939084</v>
      </c>
      <c r="H4" s="109">
        <v>20932.13</v>
      </c>
      <c r="I4" s="109">
        <v>106391</v>
      </c>
      <c r="J4" s="109">
        <v>37855.520876724782</v>
      </c>
      <c r="K4" s="109">
        <v>212460.33377939087</v>
      </c>
      <c r="L4" s="109">
        <v>10060.690026141507</v>
      </c>
      <c r="M4" s="109">
        <v>0</v>
      </c>
      <c r="N4" s="109">
        <v>2171.6143899999997</v>
      </c>
      <c r="O4" s="109">
        <v>32230.242090609165</v>
      </c>
      <c r="P4" s="109">
        <v>77.19</v>
      </c>
      <c r="Q4" s="109">
        <v>11949</v>
      </c>
      <c r="R4" s="109">
        <v>256.55369447499993</v>
      </c>
      <c r="S4" s="109">
        <v>20281.242090609165</v>
      </c>
      <c r="T4" s="109">
        <v>590489.04156030947</v>
      </c>
      <c r="U4" s="109">
        <v>487796.74405151722</v>
      </c>
      <c r="V4" s="109">
        <v>414488.25292954477</v>
      </c>
      <c r="W4" s="109">
        <v>487796.74405151722</v>
      </c>
      <c r="X4" s="109">
        <v>1359.6250243491925</v>
      </c>
      <c r="Y4" s="109">
        <v>46409.199196156202</v>
      </c>
      <c r="Z4" s="109">
        <v>215.50056635934703</v>
      </c>
      <c r="AA4" s="109">
        <v>46409.199196156202</v>
      </c>
    </row>
    <row r="5" spans="1:27" x14ac:dyDescent="0.25">
      <c r="A5" s="108" t="s">
        <v>30</v>
      </c>
      <c r="B5" s="109">
        <v>220496.07930855683</v>
      </c>
      <c r="C5" s="109">
        <v>0</v>
      </c>
      <c r="D5" s="109">
        <v>34486.007009229987</v>
      </c>
      <c r="E5" s="109">
        <v>0</v>
      </c>
      <c r="F5" s="109">
        <v>381022.15328999859</v>
      </c>
      <c r="G5" s="109">
        <v>318851.33377939084</v>
      </c>
      <c r="H5" s="109">
        <v>20932.13</v>
      </c>
      <c r="I5" s="109">
        <v>106391</v>
      </c>
      <c r="J5" s="109">
        <v>37855.520876724782</v>
      </c>
      <c r="K5" s="109">
        <v>212460.33377939087</v>
      </c>
      <c r="L5" s="109">
        <v>10060.690026141507</v>
      </c>
      <c r="M5" s="109">
        <v>0</v>
      </c>
      <c r="N5" s="109">
        <v>2171.6143899999997</v>
      </c>
      <c r="O5" s="109">
        <v>32230.242090609165</v>
      </c>
      <c r="P5" s="109">
        <v>77.19</v>
      </c>
      <c r="Q5" s="109">
        <v>11949</v>
      </c>
      <c r="R5" s="109">
        <v>256.55369447499993</v>
      </c>
      <c r="S5" s="109">
        <v>20281.242090609165</v>
      </c>
      <c r="T5" s="109">
        <v>590489.04156030947</v>
      </c>
      <c r="U5" s="109">
        <v>487796.74405151722</v>
      </c>
      <c r="V5" s="109">
        <v>414488.25292954477</v>
      </c>
      <c r="W5" s="109">
        <v>487796.74405151722</v>
      </c>
      <c r="X5" s="109">
        <v>1359.6250243491925</v>
      </c>
      <c r="Y5" s="109">
        <v>46409.199196156202</v>
      </c>
      <c r="Z5" s="109">
        <v>215.50056635934703</v>
      </c>
      <c r="AA5" s="109">
        <v>46409.199196156202</v>
      </c>
    </row>
    <row r="6" spans="1:27" x14ac:dyDescent="0.25">
      <c r="A6" s="102" t="s">
        <v>92</v>
      </c>
      <c r="B6" s="109">
        <v>5921.3766413764879</v>
      </c>
      <c r="C6" s="109">
        <v>0</v>
      </c>
      <c r="D6" s="109">
        <v>937.17004366335561</v>
      </c>
      <c r="E6" s="109">
        <v>0</v>
      </c>
      <c r="F6" s="109">
        <v>12980.3282</v>
      </c>
      <c r="G6" s="109">
        <v>80810.243443089654</v>
      </c>
      <c r="H6" s="109">
        <v>512.42999999999995</v>
      </c>
      <c r="I6" s="109">
        <v>20235</v>
      </c>
      <c r="J6" s="109">
        <v>1490.0250504999999</v>
      </c>
      <c r="K6" s="109">
        <v>60575.243443089654</v>
      </c>
      <c r="M6" s="109">
        <v>0</v>
      </c>
      <c r="O6" s="109">
        <v>1874.0266569103442</v>
      </c>
      <c r="Q6" s="109">
        <v>429</v>
      </c>
      <c r="S6" s="109">
        <v>1445.0266569103442</v>
      </c>
      <c r="U6" s="109">
        <v>87405.866262399344</v>
      </c>
      <c r="W6" s="109">
        <v>87405.866262399344</v>
      </c>
      <c r="Y6" s="109">
        <v>6055.7346668597784</v>
      </c>
      <c r="AA6" s="109">
        <v>6055.7346668597784</v>
      </c>
    </row>
    <row r="7" spans="1:27" x14ac:dyDescent="0.25">
      <c r="A7" s="108" t="s">
        <v>33</v>
      </c>
      <c r="B7" s="109">
        <v>5921.3766413764879</v>
      </c>
      <c r="C7" s="109">
        <v>0</v>
      </c>
      <c r="D7" s="109">
        <v>937.17004366335561</v>
      </c>
      <c r="E7" s="109">
        <v>0</v>
      </c>
      <c r="F7" s="109">
        <v>12980.3282</v>
      </c>
      <c r="G7" s="109">
        <v>80810.243443089654</v>
      </c>
      <c r="H7" s="109">
        <v>512.42999999999995</v>
      </c>
      <c r="I7" s="109">
        <v>20235</v>
      </c>
      <c r="J7" s="109">
        <v>1490.0250504999999</v>
      </c>
      <c r="K7" s="109">
        <v>60575.243443089654</v>
      </c>
      <c r="M7" s="109">
        <v>0</v>
      </c>
      <c r="O7" s="109">
        <v>1874.0266569103442</v>
      </c>
      <c r="Q7" s="109">
        <v>429</v>
      </c>
      <c r="S7" s="109">
        <v>1445.0266569103442</v>
      </c>
      <c r="U7" s="109">
        <v>87405.866262399344</v>
      </c>
      <c r="W7" s="109">
        <v>87405.866262399344</v>
      </c>
      <c r="Y7" s="109">
        <v>6055.7346668597784</v>
      </c>
      <c r="AA7" s="109">
        <v>6055.7346668597784</v>
      </c>
    </row>
    <row r="8" spans="1:27" x14ac:dyDescent="0.25">
      <c r="A8" s="102" t="s">
        <v>93</v>
      </c>
      <c r="B8" s="109">
        <v>2023.4803200000001</v>
      </c>
      <c r="C8" s="109">
        <v>0</v>
      </c>
      <c r="D8" s="109">
        <v>320.72163072000001</v>
      </c>
      <c r="E8" s="109">
        <v>0</v>
      </c>
      <c r="F8" s="109">
        <v>10753.05782</v>
      </c>
      <c r="G8" s="109">
        <v>20865.845121077036</v>
      </c>
      <c r="H8" s="109">
        <v>868</v>
      </c>
      <c r="I8" s="109">
        <v>5994</v>
      </c>
      <c r="J8" s="109">
        <v>793.29881755000008</v>
      </c>
      <c r="K8" s="109">
        <v>14871.845121077034</v>
      </c>
      <c r="M8" s="109">
        <v>0</v>
      </c>
      <c r="N8" s="109">
        <v>531</v>
      </c>
      <c r="O8" s="109">
        <v>510.7254689229631</v>
      </c>
      <c r="P8" s="109">
        <v>0</v>
      </c>
      <c r="Q8" s="109">
        <v>146</v>
      </c>
      <c r="R8" s="109">
        <v>82.304999999999993</v>
      </c>
      <c r="S8" s="109">
        <v>364.7254689229631</v>
      </c>
      <c r="T8" s="109">
        <v>1013.4262261559703</v>
      </c>
      <c r="U8" s="109">
        <v>40442.704224224261</v>
      </c>
      <c r="V8" s="109">
        <v>653.89243449791843</v>
      </c>
      <c r="W8" s="109">
        <v>40442.704224224261</v>
      </c>
      <c r="Y8" s="109">
        <v>3092.8728907424083</v>
      </c>
      <c r="AA8" s="109">
        <v>3092.8728907424083</v>
      </c>
    </row>
    <row r="9" spans="1:27" x14ac:dyDescent="0.25">
      <c r="A9" s="108" t="s">
        <v>34</v>
      </c>
      <c r="B9" s="109">
        <v>2023.4803200000001</v>
      </c>
      <c r="C9" s="109">
        <v>0</v>
      </c>
      <c r="D9" s="109">
        <v>320.72163072000001</v>
      </c>
      <c r="E9" s="109">
        <v>0</v>
      </c>
      <c r="F9" s="109">
        <v>10753.05782</v>
      </c>
      <c r="G9" s="109">
        <v>18974.929571077035</v>
      </c>
      <c r="H9" s="109">
        <v>868</v>
      </c>
      <c r="I9" s="109">
        <v>5600</v>
      </c>
      <c r="J9" s="109">
        <v>793.29881755000008</v>
      </c>
      <c r="K9" s="109">
        <v>13374.929571077035</v>
      </c>
      <c r="M9" s="109">
        <v>0</v>
      </c>
      <c r="N9" s="109">
        <v>531</v>
      </c>
      <c r="O9" s="109">
        <v>510.7254689229631</v>
      </c>
      <c r="P9" s="109">
        <v>0</v>
      </c>
      <c r="Q9" s="109">
        <v>146</v>
      </c>
      <c r="R9" s="109">
        <v>82.304999999999993</v>
      </c>
      <c r="S9" s="109">
        <v>364.7254689229631</v>
      </c>
      <c r="T9" s="109">
        <v>1013.4262261559703</v>
      </c>
      <c r="U9" s="109">
        <v>40442.704224224261</v>
      </c>
      <c r="V9" s="109">
        <v>653.89243449791843</v>
      </c>
      <c r="W9" s="109">
        <v>40442.704224224261</v>
      </c>
      <c r="Y9" s="109">
        <v>3092.8728907424083</v>
      </c>
      <c r="AA9" s="109">
        <v>3092.8728907424083</v>
      </c>
    </row>
    <row r="10" spans="1:27" x14ac:dyDescent="0.25">
      <c r="A10" s="108" t="s">
        <v>42</v>
      </c>
    </row>
    <row r="11" spans="1:27" x14ac:dyDescent="0.25">
      <c r="A11" s="108" t="s">
        <v>43</v>
      </c>
      <c r="F11" s="109">
        <v>0</v>
      </c>
      <c r="G11" s="109">
        <v>1890.9155500000002</v>
      </c>
      <c r="I11" s="109">
        <v>394</v>
      </c>
      <c r="K11" s="109">
        <v>1496.9155500000002</v>
      </c>
    </row>
    <row r="12" spans="1:27" x14ac:dyDescent="0.25">
      <c r="A12" s="102" t="s">
        <v>94</v>
      </c>
      <c r="B12" s="109">
        <v>2630.4577807700762</v>
      </c>
      <c r="C12" s="109">
        <v>0</v>
      </c>
      <c r="D12" s="109">
        <v>414.8833559843618</v>
      </c>
      <c r="E12" s="109">
        <v>0</v>
      </c>
      <c r="F12" s="109">
        <v>37861.781239999997</v>
      </c>
      <c r="G12" s="109">
        <v>153816.86824681589</v>
      </c>
      <c r="H12" s="109">
        <v>2278.9650000000001</v>
      </c>
      <c r="I12" s="109">
        <v>53817</v>
      </c>
      <c r="J12" s="109">
        <v>3566.7941391000004</v>
      </c>
      <c r="K12" s="109">
        <v>99999.86824681588</v>
      </c>
      <c r="M12" s="109">
        <v>0</v>
      </c>
      <c r="N12" s="109">
        <v>0</v>
      </c>
      <c r="O12" s="109">
        <v>1775.2067731840889</v>
      </c>
      <c r="Q12" s="109">
        <v>437</v>
      </c>
      <c r="S12" s="109">
        <v>1512.2067731840889</v>
      </c>
      <c r="T12" s="109">
        <v>6552.0567028241276</v>
      </c>
      <c r="U12" s="109">
        <v>202331.82803096905</v>
      </c>
      <c r="V12" s="109">
        <v>4548.0772592571893</v>
      </c>
      <c r="W12" s="109">
        <v>202331.82803096905</v>
      </c>
      <c r="Y12" s="109">
        <v>5958.4211859635825</v>
      </c>
      <c r="AA12" s="109">
        <v>5958.4211859635825</v>
      </c>
    </row>
    <row r="13" spans="1:27" x14ac:dyDescent="0.25">
      <c r="A13" s="108" t="s">
        <v>38</v>
      </c>
      <c r="C13" s="109">
        <v>0</v>
      </c>
      <c r="E13" s="109">
        <v>0</v>
      </c>
      <c r="F13" s="109">
        <v>33307.412069999998</v>
      </c>
      <c r="G13" s="109">
        <v>110723.85292295326</v>
      </c>
      <c r="H13" s="109">
        <v>1736.93</v>
      </c>
      <c r="I13" s="109">
        <v>37274</v>
      </c>
      <c r="J13" s="109">
        <v>3403.6303406750003</v>
      </c>
      <c r="K13" s="109">
        <v>73449.852922953258</v>
      </c>
      <c r="M13" s="109">
        <v>0</v>
      </c>
      <c r="N13" s="109">
        <v>0</v>
      </c>
      <c r="O13" s="109">
        <v>888.16182704673383</v>
      </c>
      <c r="Q13" s="109">
        <v>181</v>
      </c>
      <c r="S13" s="109">
        <v>707.16182704673383</v>
      </c>
      <c r="U13" s="109">
        <v>149636.79221895535</v>
      </c>
      <c r="W13" s="109">
        <v>149636.79221895535</v>
      </c>
      <c r="Y13" s="109">
        <v>2243.6895301067998</v>
      </c>
      <c r="AA13" s="109">
        <v>2243.6895301067998</v>
      </c>
    </row>
    <row r="14" spans="1:27" x14ac:dyDescent="0.25">
      <c r="A14" s="108" t="s">
        <v>39</v>
      </c>
      <c r="B14" s="109">
        <v>2630.4577807700762</v>
      </c>
      <c r="C14" s="109">
        <v>0</v>
      </c>
      <c r="D14" s="109">
        <v>414.8833559843618</v>
      </c>
      <c r="E14" s="109">
        <v>0</v>
      </c>
      <c r="F14" s="109">
        <v>4554.3691699999999</v>
      </c>
      <c r="G14" s="109">
        <v>19189.291099210743</v>
      </c>
      <c r="H14" s="109">
        <v>542.03499999999997</v>
      </c>
      <c r="I14" s="109">
        <v>5596</v>
      </c>
      <c r="J14" s="109">
        <v>163.16379842500001</v>
      </c>
      <c r="K14" s="109">
        <v>13593.291099210743</v>
      </c>
      <c r="M14" s="109">
        <v>0</v>
      </c>
      <c r="N14" s="109">
        <v>0</v>
      </c>
      <c r="O14" s="109">
        <v>613.06556078925894</v>
      </c>
      <c r="Q14" s="109">
        <v>174</v>
      </c>
      <c r="S14" s="109">
        <v>613.06556078925894</v>
      </c>
      <c r="T14" s="109">
        <v>6552.0567028241276</v>
      </c>
      <c r="U14" s="109">
        <v>28394.149153767172</v>
      </c>
      <c r="V14" s="109">
        <v>4548.0772592571893</v>
      </c>
      <c r="W14" s="109">
        <v>28394.149153767172</v>
      </c>
      <c r="Y14" s="109">
        <v>2171.4550093745602</v>
      </c>
      <c r="AA14" s="109">
        <v>2171.4550093745602</v>
      </c>
    </row>
    <row r="15" spans="1:27" x14ac:dyDescent="0.25">
      <c r="A15" s="108" t="s">
        <v>41</v>
      </c>
      <c r="C15" s="109">
        <v>0</v>
      </c>
      <c r="E15" s="109">
        <v>0</v>
      </c>
      <c r="F15" s="109">
        <v>0</v>
      </c>
      <c r="G15" s="109">
        <v>23279.724224651894</v>
      </c>
      <c r="H15" s="109">
        <v>0</v>
      </c>
      <c r="I15" s="109">
        <v>10604</v>
      </c>
      <c r="K15" s="109">
        <v>12675.724224651893</v>
      </c>
      <c r="M15" s="109">
        <v>0</v>
      </c>
      <c r="O15" s="109">
        <v>221.97938534809589</v>
      </c>
      <c r="Q15" s="109">
        <v>48</v>
      </c>
      <c r="S15" s="109">
        <v>173.97938534809589</v>
      </c>
      <c r="U15" s="109">
        <v>24300.886658246513</v>
      </c>
      <c r="W15" s="109">
        <v>24300.886658246513</v>
      </c>
      <c r="Y15" s="109">
        <v>1543.2766464822223</v>
      </c>
      <c r="AA15" s="109">
        <v>1543.2766464822223</v>
      </c>
    </row>
    <row r="16" spans="1:27" x14ac:dyDescent="0.25">
      <c r="A16" s="108" t="s">
        <v>44</v>
      </c>
      <c r="G16" s="109">
        <v>624</v>
      </c>
      <c r="I16" s="109">
        <v>343</v>
      </c>
      <c r="K16" s="109">
        <v>281</v>
      </c>
      <c r="O16" s="109">
        <v>52</v>
      </c>
      <c r="Q16" s="109">
        <v>34</v>
      </c>
      <c r="S16" s="109">
        <v>18</v>
      </c>
    </row>
    <row r="17" spans="1:27" x14ac:dyDescent="0.25">
      <c r="A17" s="102" t="s">
        <v>90</v>
      </c>
      <c r="B17" s="109">
        <v>3355288.8982416065</v>
      </c>
      <c r="C17" s="109">
        <v>0</v>
      </c>
      <c r="D17" s="109">
        <v>461598.64949615591</v>
      </c>
      <c r="E17" s="109">
        <v>0</v>
      </c>
      <c r="F17" s="109">
        <v>1664443.2930599998</v>
      </c>
      <c r="G17" s="109">
        <v>7825.4930650388123</v>
      </c>
      <c r="H17" s="109">
        <v>20427.277330000001</v>
      </c>
      <c r="I17" s="109">
        <v>1130</v>
      </c>
      <c r="J17" s="109">
        <v>143014.25957664999</v>
      </c>
      <c r="K17" s="109">
        <v>6695.4930650388123</v>
      </c>
      <c r="M17" s="109">
        <v>0</v>
      </c>
      <c r="N17" s="109">
        <v>973</v>
      </c>
      <c r="O17" s="109">
        <v>1831.9073749611866</v>
      </c>
      <c r="P17" s="109">
        <v>14.105</v>
      </c>
      <c r="Q17" s="109">
        <v>446</v>
      </c>
      <c r="R17" s="109">
        <v>136.4425</v>
      </c>
      <c r="S17" s="109">
        <v>1385.9073749611866</v>
      </c>
      <c r="T17" s="109">
        <v>4983165.3604888162</v>
      </c>
      <c r="U17" s="109">
        <v>92779.348369816973</v>
      </c>
      <c r="V17" s="109">
        <v>2923520.732211451</v>
      </c>
      <c r="W17" s="109">
        <v>92779.348369816973</v>
      </c>
      <c r="Y17" s="109">
        <v>4634.9371133361037</v>
      </c>
      <c r="AA17" s="109">
        <v>4634.9371133361037</v>
      </c>
    </row>
    <row r="18" spans="1:27" x14ac:dyDescent="0.25">
      <c r="A18" s="108" t="s">
        <v>36</v>
      </c>
      <c r="F18" s="109">
        <v>42549.345659999963</v>
      </c>
      <c r="G18" s="109">
        <v>2389.0323950388129</v>
      </c>
      <c r="H18" s="109">
        <v>882.57</v>
      </c>
      <c r="I18" s="109">
        <v>502</v>
      </c>
      <c r="J18" s="109">
        <v>5660.8252131499939</v>
      </c>
      <c r="K18" s="109">
        <v>1887.0323950388131</v>
      </c>
      <c r="N18" s="109">
        <v>0</v>
      </c>
      <c r="O18" s="109">
        <v>1829.9073749611866</v>
      </c>
      <c r="Q18" s="109">
        <v>444</v>
      </c>
      <c r="S18" s="109">
        <v>1385.9073749611866</v>
      </c>
      <c r="T18" s="109">
        <v>119100.00877158859</v>
      </c>
      <c r="U18" s="109">
        <v>67465.500264938193</v>
      </c>
      <c r="V18" s="109">
        <v>83897.93772171707</v>
      </c>
      <c r="W18" s="109">
        <v>67465.500264938193</v>
      </c>
      <c r="Y18" s="109">
        <v>4634.9371133361037</v>
      </c>
      <c r="AA18" s="109">
        <v>4634.9371133361037</v>
      </c>
    </row>
    <row r="19" spans="1:27" x14ac:dyDescent="0.25">
      <c r="A19" s="108" t="s">
        <v>40</v>
      </c>
      <c r="C19" s="109">
        <v>0</v>
      </c>
      <c r="E19" s="109">
        <v>0</v>
      </c>
      <c r="F19" s="109">
        <v>8666.2281199999998</v>
      </c>
      <c r="G19" s="109">
        <v>1493.0053699999999</v>
      </c>
      <c r="H19" s="109">
        <v>1234.575</v>
      </c>
      <c r="I19" s="109">
        <v>616</v>
      </c>
      <c r="J19" s="109">
        <v>108.54728829999999</v>
      </c>
      <c r="K19" s="109">
        <v>877.00536999999997</v>
      </c>
      <c r="M19" s="109">
        <v>0</v>
      </c>
      <c r="U19" s="109">
        <v>23316.53056617143</v>
      </c>
      <c r="W19" s="109">
        <v>23316.53056617143</v>
      </c>
    </row>
    <row r="20" spans="1:27" x14ac:dyDescent="0.25">
      <c r="A20" s="108" t="s">
        <v>10</v>
      </c>
      <c r="F20" s="109">
        <v>106179.852</v>
      </c>
      <c r="H20" s="109">
        <v>16059.53233</v>
      </c>
      <c r="J20" s="109">
        <v>391.91981499999997</v>
      </c>
    </row>
    <row r="21" spans="1:27" x14ac:dyDescent="0.25">
      <c r="A21" s="108" t="s">
        <v>29</v>
      </c>
    </row>
    <row r="22" spans="1:27" x14ac:dyDescent="0.25">
      <c r="A22" s="108" t="s">
        <v>37</v>
      </c>
      <c r="B22" s="109">
        <v>8277.8822928309019</v>
      </c>
      <c r="C22" s="109">
        <v>0</v>
      </c>
      <c r="D22" s="109">
        <v>1283.0717553887896</v>
      </c>
      <c r="E22" s="109">
        <v>0</v>
      </c>
      <c r="F22" s="109">
        <v>32045.800609999998</v>
      </c>
      <c r="G22" s="109">
        <v>3943.4552999999992</v>
      </c>
      <c r="H22" s="109">
        <v>1226.825</v>
      </c>
      <c r="I22" s="109">
        <v>12</v>
      </c>
      <c r="J22" s="109">
        <v>3724.5095930249995</v>
      </c>
      <c r="K22" s="109">
        <v>3931.4552999999992</v>
      </c>
      <c r="N22" s="109">
        <v>973</v>
      </c>
      <c r="O22" s="109">
        <v>2</v>
      </c>
      <c r="P22" s="109">
        <v>14.105</v>
      </c>
      <c r="Q22" s="109">
        <v>2</v>
      </c>
      <c r="R22" s="109">
        <v>136.4425</v>
      </c>
      <c r="S22" s="109">
        <v>0</v>
      </c>
      <c r="T22" s="109">
        <v>26740.705209795866</v>
      </c>
      <c r="U22" s="109">
        <v>1997.3175387073525</v>
      </c>
      <c r="V22" s="109">
        <v>2558.4184191183999</v>
      </c>
      <c r="W22" s="109">
        <v>1997.3175387073525</v>
      </c>
    </row>
    <row r="23" spans="1:27" x14ac:dyDescent="0.25">
      <c r="A23" s="108" t="s">
        <v>24</v>
      </c>
      <c r="B23" s="109">
        <v>146823.01594877543</v>
      </c>
      <c r="D23" s="109">
        <v>22805.577740767127</v>
      </c>
      <c r="F23" s="109">
        <v>53277.06666999992</v>
      </c>
      <c r="H23" s="109">
        <v>1023.775</v>
      </c>
      <c r="J23" s="109">
        <v>7191.4576671749874</v>
      </c>
      <c r="T23" s="109">
        <v>3792190.3838837459</v>
      </c>
      <c r="V23" s="109">
        <v>690279.66118901968</v>
      </c>
    </row>
    <row r="24" spans="1:27" x14ac:dyDescent="0.25">
      <c r="A24" s="108" t="s">
        <v>14</v>
      </c>
      <c r="B24" s="109">
        <v>3200188</v>
      </c>
      <c r="D24" s="109">
        <v>437510</v>
      </c>
      <c r="F24" s="109">
        <v>1421725</v>
      </c>
      <c r="J24" s="109">
        <v>125937</v>
      </c>
      <c r="T24" s="109">
        <v>1045134.2626236856</v>
      </c>
      <c r="V24" s="109">
        <v>2146784.7148815962</v>
      </c>
    </row>
    <row r="25" spans="1:27" x14ac:dyDescent="0.25">
      <c r="A25" s="102" t="s">
        <v>95</v>
      </c>
      <c r="C25" s="109">
        <v>1051477.5080524518</v>
      </c>
      <c r="E25" s="109">
        <v>1063238.2839833705</v>
      </c>
      <c r="G25" s="109">
        <v>1321671.8365089744</v>
      </c>
      <c r="I25" s="109">
        <v>456321.74179926555</v>
      </c>
      <c r="K25" s="109">
        <v>482899.89544388547</v>
      </c>
      <c r="M25" s="109">
        <v>43740.231480522729</v>
      </c>
      <c r="O25" s="109">
        <v>47942.116247684884</v>
      </c>
      <c r="Q25" s="109">
        <v>19996</v>
      </c>
      <c r="S25" s="109">
        <v>27946.11624768488</v>
      </c>
      <c r="U25" s="109">
        <v>2538481.6652521035</v>
      </c>
      <c r="W25" s="109">
        <v>2538481.6652521035</v>
      </c>
      <c r="Y25" s="109">
        <v>126521.91652982711</v>
      </c>
      <c r="AA25" s="109">
        <v>126521.91652982711</v>
      </c>
    </row>
    <row r="26" spans="1:27" x14ac:dyDescent="0.25">
      <c r="A26" s="108" t="s">
        <v>52</v>
      </c>
      <c r="C26" s="109">
        <v>132011.77557411575</v>
      </c>
      <c r="E26" s="109">
        <v>133488.32728391222</v>
      </c>
      <c r="G26" s="109">
        <v>69129.826769999971</v>
      </c>
      <c r="I26" s="109">
        <v>21660.85859680361</v>
      </c>
      <c r="K26" s="109">
        <v>-30137.555762213025</v>
      </c>
      <c r="M26" s="109">
        <v>685.47622812786267</v>
      </c>
      <c r="U26" s="109">
        <v>145708.12599660223</v>
      </c>
      <c r="W26" s="109">
        <v>145708.12599660223</v>
      </c>
    </row>
    <row r="27" spans="1:27" x14ac:dyDescent="0.25">
      <c r="A27" s="108" t="s">
        <v>54</v>
      </c>
      <c r="C27" s="109">
        <v>868919.32067284547</v>
      </c>
      <c r="E27" s="109">
        <v>878638.1832745712</v>
      </c>
      <c r="G27" s="109">
        <v>1059076.7939700047</v>
      </c>
      <c r="I27" s="109">
        <v>365746.49453047698</v>
      </c>
      <c r="K27" s="109">
        <v>404296.30374157365</v>
      </c>
      <c r="M27" s="109">
        <v>4511.8970326086128</v>
      </c>
      <c r="U27" s="109">
        <v>2021184.0469043618</v>
      </c>
      <c r="W27" s="109">
        <v>2021184.0469043618</v>
      </c>
    </row>
    <row r="28" spans="1:27" x14ac:dyDescent="0.25">
      <c r="A28" s="108" t="s">
        <v>51</v>
      </c>
    </row>
    <row r="29" spans="1:27" x14ac:dyDescent="0.25">
      <c r="A29" s="108" t="s">
        <v>45</v>
      </c>
      <c r="C29" s="109">
        <v>422.31048681881225</v>
      </c>
      <c r="E29" s="109">
        <v>427.03403296599578</v>
      </c>
      <c r="G29" s="109">
        <v>80116.43327502691</v>
      </c>
      <c r="I29" s="109">
        <v>32946</v>
      </c>
      <c r="K29" s="109">
        <v>47170.433275026902</v>
      </c>
      <c r="M29" s="109">
        <v>2.1928634821918132</v>
      </c>
      <c r="O29" s="109">
        <v>767.51933497309574</v>
      </c>
      <c r="Q29" s="109">
        <v>30</v>
      </c>
      <c r="S29" s="109">
        <v>737.51933497309574</v>
      </c>
      <c r="U29" s="109">
        <v>4541.4518872704139</v>
      </c>
      <c r="W29" s="109">
        <v>4541.4518872704139</v>
      </c>
    </row>
    <row r="30" spans="1:27" x14ac:dyDescent="0.25">
      <c r="A30" s="108" t="s">
        <v>56</v>
      </c>
      <c r="G30" s="109">
        <v>3455.6522400000003</v>
      </c>
      <c r="I30" s="109">
        <v>1196</v>
      </c>
      <c r="K30" s="109">
        <v>2259.6522400000003</v>
      </c>
    </row>
    <row r="31" spans="1:27" x14ac:dyDescent="0.25">
      <c r="A31" s="108" t="s">
        <v>57</v>
      </c>
      <c r="G31" s="109">
        <v>12924.059949999995</v>
      </c>
      <c r="I31" s="109">
        <v>3818</v>
      </c>
      <c r="K31" s="109">
        <v>9106.0599499999953</v>
      </c>
    </row>
    <row r="32" spans="1:27" x14ac:dyDescent="0.25">
      <c r="A32" s="108" t="s">
        <v>63</v>
      </c>
      <c r="U32" s="109">
        <v>225377.94823215116</v>
      </c>
      <c r="W32" s="109">
        <v>225377.94823215116</v>
      </c>
    </row>
    <row r="33" spans="1:27" x14ac:dyDescent="0.25">
      <c r="A33" s="108" t="s">
        <v>50</v>
      </c>
      <c r="G33" s="109">
        <v>37363.001900000003</v>
      </c>
      <c r="I33" s="109">
        <v>11167</v>
      </c>
      <c r="K33" s="109">
        <v>26196.001900000003</v>
      </c>
    </row>
    <row r="34" spans="1:27" x14ac:dyDescent="0.25">
      <c r="A34" s="108" t="s">
        <v>55</v>
      </c>
      <c r="C34" s="109">
        <v>50124.101318671783</v>
      </c>
      <c r="E34" s="109">
        <v>50684.739391921124</v>
      </c>
      <c r="G34" s="109">
        <v>38080.446817288226</v>
      </c>
      <c r="I34" s="109">
        <v>19787.388671984936</v>
      </c>
      <c r="K34" s="109">
        <v>2483.3785128431027</v>
      </c>
      <c r="M34" s="109">
        <v>38540.66535630406</v>
      </c>
      <c r="O34" s="109">
        <v>47174.596912711786</v>
      </c>
      <c r="Q34" s="109">
        <v>19966</v>
      </c>
      <c r="S34" s="109">
        <v>27208.596912711786</v>
      </c>
      <c r="U34" s="109">
        <v>141670.09223171786</v>
      </c>
      <c r="W34" s="109">
        <v>141670.09223171786</v>
      </c>
      <c r="Y34" s="109">
        <v>126521.91652982711</v>
      </c>
      <c r="AA34" s="109">
        <v>126521.91652982711</v>
      </c>
    </row>
    <row r="35" spans="1:27" x14ac:dyDescent="0.25">
      <c r="A35" s="108" t="s">
        <v>96</v>
      </c>
      <c r="G35" s="109">
        <v>21525.621586654765</v>
      </c>
      <c r="K35" s="109">
        <v>21525.621586654765</v>
      </c>
    </row>
    <row r="36" spans="1:27" x14ac:dyDescent="0.25">
      <c r="A36" s="102" t="s">
        <v>137</v>
      </c>
      <c r="B36" s="109">
        <v>3586360.2922923099</v>
      </c>
      <c r="C36" s="109">
        <v>1051477.5080524518</v>
      </c>
      <c r="D36" s="109">
        <v>497757.4315357536</v>
      </c>
      <c r="E36" s="109">
        <v>1063238.2839833705</v>
      </c>
      <c r="F36" s="109">
        <v>2107060.6136099985</v>
      </c>
      <c r="G36" s="109">
        <v>1939586.6201643867</v>
      </c>
      <c r="H36" s="109">
        <v>45018.802329999999</v>
      </c>
      <c r="I36" s="109">
        <v>661433.7417992655</v>
      </c>
      <c r="J36" s="109">
        <v>186719.89846052477</v>
      </c>
      <c r="K36" s="109">
        <v>895702.67909929762</v>
      </c>
      <c r="L36" s="109">
        <v>10060.690026141507</v>
      </c>
      <c r="M36" s="109">
        <v>43740.231480522729</v>
      </c>
      <c r="N36" s="109">
        <v>3675.6143899999997</v>
      </c>
      <c r="O36" s="109">
        <v>86164.224612272636</v>
      </c>
      <c r="P36" s="109">
        <v>91.295000000000002</v>
      </c>
      <c r="Q36" s="109">
        <v>33403</v>
      </c>
      <c r="R36" s="109">
        <v>475.30119447499993</v>
      </c>
      <c r="S36" s="109">
        <v>52935.224612272621</v>
      </c>
      <c r="T36" s="109">
        <v>5581219.8849781053</v>
      </c>
      <c r="U36" s="109">
        <v>3585016.4158054083</v>
      </c>
      <c r="V36" s="109">
        <v>3343210.9548347513</v>
      </c>
      <c r="W36" s="109">
        <v>3449238.1561910301</v>
      </c>
      <c r="X36" s="109">
        <v>1359.6250243491925</v>
      </c>
      <c r="Y36" s="109">
        <v>192673.08158288518</v>
      </c>
      <c r="Z36" s="109">
        <v>215.50056635934703</v>
      </c>
      <c r="AA36" s="109">
        <v>192673.08158288518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879945-D29D-4E61-BBA3-1E54030DE795}">
  <dimension ref="A1:P93"/>
  <sheetViews>
    <sheetView workbookViewId="0">
      <pane xSplit="2" ySplit="3" topLeftCell="L4" activePane="bottomRight" state="frozen"/>
      <selection activeCell="D8" sqref="D8:J8"/>
      <selection pane="topRight" activeCell="D8" sqref="D8:J8"/>
      <selection pane="bottomLeft" activeCell="D8" sqref="D8:J8"/>
      <selection pane="bottomRight" sqref="A1:XFD1048576"/>
    </sheetView>
  </sheetViews>
  <sheetFormatPr defaultRowHeight="15" x14ac:dyDescent="0.25"/>
  <cols>
    <col min="1" max="1" width="64.28515625" style="76" bestFit="1" customWidth="1"/>
    <col min="2" max="6" width="21.5703125" style="76" customWidth="1"/>
    <col min="7" max="8" width="22.42578125" style="77" customWidth="1"/>
    <col min="9" max="10" width="22.42578125" style="72" customWidth="1"/>
    <col min="11" max="14" width="22.42578125" customWidth="1"/>
    <col min="16" max="16" width="13.28515625" bestFit="1" customWidth="1"/>
  </cols>
  <sheetData>
    <row r="1" spans="1:16" ht="15" customHeight="1" x14ac:dyDescent="0.25">
      <c r="A1" s="66"/>
      <c r="B1" s="66"/>
      <c r="C1" s="144">
        <v>2019</v>
      </c>
      <c r="D1" s="144"/>
      <c r="E1" s="144">
        <v>2020</v>
      </c>
      <c r="F1" s="144"/>
      <c r="G1" s="144">
        <v>2021</v>
      </c>
      <c r="H1" s="144"/>
      <c r="I1" s="144">
        <v>2022</v>
      </c>
      <c r="J1" s="144"/>
      <c r="K1" s="144">
        <v>2023</v>
      </c>
      <c r="L1" s="144"/>
      <c r="M1" s="144">
        <v>2024</v>
      </c>
      <c r="N1" s="144"/>
    </row>
    <row r="2" spans="1:16" ht="15" customHeight="1" x14ac:dyDescent="0.25">
      <c r="A2" s="66" t="s">
        <v>98</v>
      </c>
      <c r="B2" s="66"/>
      <c r="C2" s="143"/>
      <c r="D2" s="143"/>
      <c r="E2" s="143"/>
      <c r="F2" s="143"/>
      <c r="G2" s="143">
        <v>0.155</v>
      </c>
      <c r="H2" s="143"/>
      <c r="I2" s="143">
        <v>0.155</v>
      </c>
      <c r="J2" s="143"/>
      <c r="K2" s="143">
        <v>0.1525</v>
      </c>
      <c r="L2" s="143"/>
      <c r="M2" s="143">
        <v>0.1585</v>
      </c>
      <c r="N2" s="143"/>
    </row>
    <row r="3" spans="1:16" ht="15.75" customHeight="1" x14ac:dyDescent="0.25">
      <c r="A3" s="66" t="s">
        <v>1</v>
      </c>
      <c r="B3" s="66" t="s">
        <v>73</v>
      </c>
      <c r="C3" s="67" t="s">
        <v>72</v>
      </c>
      <c r="D3" s="67" t="s">
        <v>99</v>
      </c>
      <c r="E3" s="67" t="s">
        <v>72</v>
      </c>
      <c r="F3" s="67" t="s">
        <v>99</v>
      </c>
      <c r="G3" s="67" t="s">
        <v>72</v>
      </c>
      <c r="H3" s="67" t="s">
        <v>99</v>
      </c>
      <c r="I3" s="67" t="s">
        <v>72</v>
      </c>
      <c r="J3" s="67" t="s">
        <v>99</v>
      </c>
      <c r="K3" s="67" t="s">
        <v>72</v>
      </c>
      <c r="L3" s="67" t="s">
        <v>99</v>
      </c>
      <c r="M3" s="67" t="s">
        <v>72</v>
      </c>
      <c r="N3" s="67" t="s">
        <v>99</v>
      </c>
    </row>
    <row r="4" spans="1:16" ht="47.25" x14ac:dyDescent="0.25">
      <c r="A4" s="23" t="s">
        <v>10</v>
      </c>
      <c r="B4" s="7" t="s">
        <v>12</v>
      </c>
      <c r="C4" s="7"/>
      <c r="D4" s="7"/>
      <c r="E4" s="7"/>
      <c r="F4" s="7"/>
      <c r="G4" s="67"/>
      <c r="H4" s="67"/>
      <c r="I4" s="67"/>
      <c r="J4" s="67"/>
      <c r="K4" s="67"/>
      <c r="L4" s="67"/>
      <c r="M4" s="67"/>
      <c r="N4" s="67"/>
    </row>
    <row r="5" spans="1:16" ht="65.25" x14ac:dyDescent="0.25">
      <c r="A5" s="23" t="s">
        <v>14</v>
      </c>
      <c r="B5" s="7" t="s">
        <v>100</v>
      </c>
      <c r="C5" s="68">
        <v>249288</v>
      </c>
      <c r="D5" s="68"/>
      <c r="E5" s="68">
        <v>509814</v>
      </c>
      <c r="F5" s="68"/>
      <c r="G5" s="68">
        <v>557495</v>
      </c>
      <c r="H5" s="67"/>
      <c r="I5" s="68">
        <v>580066</v>
      </c>
      <c r="J5" s="67"/>
      <c r="K5" s="68">
        <v>604826</v>
      </c>
      <c r="L5" s="67"/>
      <c r="M5" s="68">
        <v>698699</v>
      </c>
      <c r="N5" s="67"/>
    </row>
    <row r="6" spans="1:16" ht="49.5" x14ac:dyDescent="0.25">
      <c r="A6" s="23" t="str">
        <f t="shared" ref="A6:A8" si="0">A5</f>
        <v>WCCP</v>
      </c>
      <c r="B6" s="7" t="s">
        <v>101</v>
      </c>
      <c r="C6" s="7"/>
      <c r="D6" s="7"/>
      <c r="E6" s="7"/>
      <c r="F6" s="7"/>
      <c r="G6" s="67"/>
      <c r="H6" s="67"/>
      <c r="I6" s="67"/>
      <c r="J6" s="67"/>
      <c r="K6" s="67"/>
      <c r="L6" s="67"/>
      <c r="M6" s="67"/>
      <c r="N6" s="67"/>
    </row>
    <row r="7" spans="1:16" ht="49.5" x14ac:dyDescent="0.25">
      <c r="A7" s="23" t="str">
        <f t="shared" si="0"/>
        <v>WCCP</v>
      </c>
      <c r="B7" s="7" t="s">
        <v>102</v>
      </c>
      <c r="C7" s="7"/>
      <c r="D7" s="7"/>
      <c r="E7" s="7"/>
      <c r="F7" s="7"/>
      <c r="H7" s="67"/>
      <c r="I7" s="75"/>
      <c r="J7" s="75"/>
      <c r="K7" s="97"/>
      <c r="L7" s="97"/>
      <c r="M7" s="97"/>
      <c r="N7" s="67"/>
      <c r="P7" s="69"/>
    </row>
    <row r="8" spans="1:16" ht="63" x14ac:dyDescent="0.25">
      <c r="A8" s="70" t="str">
        <f t="shared" si="0"/>
        <v>WCCP</v>
      </c>
      <c r="B8" s="71" t="s">
        <v>103</v>
      </c>
      <c r="C8" s="71"/>
      <c r="D8" s="71"/>
      <c r="E8" s="71"/>
      <c r="F8" s="71"/>
      <c r="G8" s="73">
        <v>10649</v>
      </c>
      <c r="H8" s="73"/>
      <c r="I8" s="73">
        <v>51499</v>
      </c>
      <c r="J8" s="73"/>
      <c r="K8" s="73">
        <v>137496</v>
      </c>
      <c r="L8" s="73"/>
      <c r="M8" s="73">
        <v>237866</v>
      </c>
      <c r="N8" s="73"/>
    </row>
    <row r="9" spans="1:16" ht="63" x14ac:dyDescent="0.25">
      <c r="A9" s="23" t="s">
        <v>24</v>
      </c>
      <c r="B9" s="7" t="s">
        <v>15</v>
      </c>
      <c r="C9" s="7"/>
      <c r="D9" s="7"/>
      <c r="E9" s="7"/>
      <c r="F9" s="7"/>
      <c r="G9" s="67">
        <v>11923.880236622645</v>
      </c>
      <c r="H9" s="67"/>
      <c r="I9" s="67">
        <v>43712.500042927844</v>
      </c>
      <c r="J9" s="67"/>
      <c r="K9" s="67">
        <v>45190.492689224928</v>
      </c>
      <c r="L9" s="67"/>
      <c r="M9" s="67">
        <v>45996.142980000004</v>
      </c>
      <c r="N9" s="67"/>
      <c r="O9" s="72">
        <f>SUM(G9:M9)</f>
        <v>146823.01594877543</v>
      </c>
    </row>
    <row r="10" spans="1:16" ht="47.25" x14ac:dyDescent="0.25">
      <c r="A10" s="23" t="str">
        <f t="shared" ref="A10:A12" si="1">A9</f>
        <v>TUG</v>
      </c>
      <c r="B10" s="7" t="s">
        <v>12</v>
      </c>
      <c r="C10" s="7"/>
      <c r="D10" s="7"/>
      <c r="E10" s="7"/>
      <c r="F10" s="7"/>
      <c r="G10" s="67"/>
      <c r="H10" s="67"/>
      <c r="I10" s="67"/>
      <c r="J10" s="67"/>
      <c r="K10" s="67"/>
      <c r="L10" s="67"/>
      <c r="M10" s="67"/>
      <c r="N10" s="67"/>
    </row>
    <row r="11" spans="1:16" ht="63" x14ac:dyDescent="0.25">
      <c r="A11" s="23" t="str">
        <f t="shared" si="1"/>
        <v>TUG</v>
      </c>
      <c r="B11" s="7" t="s">
        <v>25</v>
      </c>
      <c r="C11" s="7"/>
      <c r="D11" s="7"/>
      <c r="E11" s="7"/>
      <c r="F11" s="7"/>
      <c r="G11" s="67"/>
      <c r="H11" s="67"/>
      <c r="I11" s="67"/>
      <c r="J11" s="67"/>
      <c r="K11" s="67"/>
      <c r="L11" s="67"/>
      <c r="M11" s="67"/>
      <c r="N11" s="67"/>
    </row>
    <row r="12" spans="1:16" ht="31.5" x14ac:dyDescent="0.25">
      <c r="A12" s="70" t="str">
        <f t="shared" si="1"/>
        <v>TUG</v>
      </c>
      <c r="B12" s="71" t="s">
        <v>104</v>
      </c>
      <c r="C12" s="71"/>
      <c r="D12" s="71"/>
      <c r="E12" s="71"/>
      <c r="F12" s="71"/>
      <c r="G12" s="73">
        <v>1848.20143667651</v>
      </c>
      <c r="H12" s="73"/>
      <c r="I12" s="73">
        <v>6775.4375066538159</v>
      </c>
      <c r="J12" s="73"/>
      <c r="K12" s="73">
        <v>6891.5501351068015</v>
      </c>
      <c r="L12" s="73"/>
      <c r="M12" s="73">
        <v>7290.3886623300004</v>
      </c>
      <c r="N12" s="73"/>
    </row>
    <row r="13" spans="1:16" ht="47.25" x14ac:dyDescent="0.25">
      <c r="A13" s="74" t="s">
        <v>29</v>
      </c>
      <c r="B13" s="7" t="s">
        <v>12</v>
      </c>
      <c r="C13" s="7"/>
      <c r="D13" s="7"/>
      <c r="E13" s="7"/>
      <c r="F13" s="7"/>
      <c r="G13" s="67"/>
      <c r="H13" s="67"/>
      <c r="I13" s="67"/>
      <c r="J13" s="67"/>
      <c r="K13" s="67"/>
      <c r="L13" s="67"/>
      <c r="M13" s="67"/>
      <c r="N13" s="67"/>
    </row>
    <row r="14" spans="1:16" ht="63" x14ac:dyDescent="0.25">
      <c r="A14" s="23" t="s">
        <v>30</v>
      </c>
      <c r="B14" s="7" t="s">
        <v>15</v>
      </c>
      <c r="C14" s="7"/>
      <c r="D14" s="7"/>
      <c r="E14" s="7"/>
      <c r="F14" s="7"/>
      <c r="G14" s="67">
        <v>23835.095034475849</v>
      </c>
      <c r="H14" s="67">
        <v>0</v>
      </c>
      <c r="I14" s="67">
        <v>40328.335995552385</v>
      </c>
      <c r="J14" s="67">
        <v>0</v>
      </c>
      <c r="K14" s="67">
        <v>39674.925428528601</v>
      </c>
      <c r="L14" s="67">
        <v>0</v>
      </c>
      <c r="M14" s="67">
        <v>116657.72284999999</v>
      </c>
      <c r="N14" s="67">
        <v>0</v>
      </c>
    </row>
    <row r="15" spans="1:16" ht="63" x14ac:dyDescent="0.25">
      <c r="A15" s="23" t="str">
        <f t="shared" ref="A15:A17" si="2">A14</f>
        <v>Enhanced overhead inspections and remediations</v>
      </c>
      <c r="B15" s="7" t="s">
        <v>25</v>
      </c>
      <c r="C15" s="7"/>
      <c r="D15" s="7"/>
      <c r="E15" s="7"/>
      <c r="F15" s="7"/>
      <c r="G15" s="67"/>
      <c r="H15" s="67"/>
      <c r="I15" s="67"/>
      <c r="J15" s="67"/>
      <c r="K15" s="67"/>
      <c r="L15" s="67"/>
      <c r="M15" s="67"/>
      <c r="N15" s="67"/>
    </row>
    <row r="16" spans="1:16" ht="47.25" x14ac:dyDescent="0.25">
      <c r="A16" s="23" t="str">
        <f t="shared" si="2"/>
        <v>Enhanced overhead inspections and remediations</v>
      </c>
      <c r="B16" s="7" t="s">
        <v>31</v>
      </c>
      <c r="C16" s="7"/>
      <c r="D16" s="7"/>
      <c r="E16" s="7"/>
      <c r="F16" s="7"/>
      <c r="G16" s="67"/>
      <c r="H16" s="67"/>
      <c r="I16" s="67"/>
      <c r="J16" s="67"/>
      <c r="K16" s="67"/>
      <c r="L16" s="67"/>
      <c r="M16" s="67"/>
      <c r="N16" s="67"/>
    </row>
    <row r="17" spans="1:14" ht="31.5" x14ac:dyDescent="0.25">
      <c r="A17" s="70" t="str">
        <f t="shared" si="2"/>
        <v>Enhanced overhead inspections and remediations</v>
      </c>
      <c r="B17" s="71" t="s">
        <v>104</v>
      </c>
      <c r="C17" s="71"/>
      <c r="D17" s="71"/>
      <c r="E17" s="71"/>
      <c r="F17" s="71"/>
      <c r="G17" s="73">
        <v>3694.4397303437568</v>
      </c>
      <c r="H17" s="73">
        <v>0</v>
      </c>
      <c r="I17" s="73">
        <v>6250.8920793106199</v>
      </c>
      <c r="J17" s="73">
        <v>0</v>
      </c>
      <c r="K17" s="73">
        <v>6050.426127850611</v>
      </c>
      <c r="L17" s="73">
        <v>0</v>
      </c>
      <c r="M17" s="73">
        <v>18490.249071725</v>
      </c>
      <c r="N17" s="73">
        <v>0</v>
      </c>
    </row>
    <row r="18" spans="1:14" ht="63" x14ac:dyDescent="0.25">
      <c r="A18" s="23" t="s">
        <v>33</v>
      </c>
      <c r="B18" s="7" t="s">
        <v>15</v>
      </c>
      <c r="C18" s="7"/>
      <c r="D18" s="7"/>
      <c r="E18" s="7"/>
      <c r="F18" s="7"/>
      <c r="G18" s="67">
        <v>390.90114137648834</v>
      </c>
      <c r="H18" s="67">
        <v>0</v>
      </c>
      <c r="I18" s="67"/>
      <c r="J18" s="67">
        <v>0</v>
      </c>
      <c r="K18" s="67"/>
      <c r="L18" s="67">
        <v>0</v>
      </c>
      <c r="M18" s="67">
        <v>5530.4754999999996</v>
      </c>
      <c r="N18" s="67">
        <v>0</v>
      </c>
    </row>
    <row r="19" spans="1:14" ht="63" x14ac:dyDescent="0.25">
      <c r="A19" s="23" t="str">
        <f>A18</f>
        <v>Public Safety Power Shutoffs</v>
      </c>
      <c r="B19" s="7" t="s">
        <v>25</v>
      </c>
      <c r="C19" s="7"/>
      <c r="D19" s="7"/>
      <c r="E19" s="7"/>
      <c r="F19" s="7"/>
      <c r="G19" s="67"/>
      <c r="H19" s="67"/>
      <c r="I19" s="67"/>
      <c r="J19" s="67"/>
      <c r="K19" s="67"/>
      <c r="L19" s="67"/>
      <c r="M19" s="67"/>
      <c r="N19" s="67"/>
    </row>
    <row r="20" spans="1:14" ht="31.5" x14ac:dyDescent="0.25">
      <c r="A20" s="70" t="str">
        <f>A19</f>
        <v>Public Safety Power Shutoffs</v>
      </c>
      <c r="B20" s="71" t="s">
        <v>104</v>
      </c>
      <c r="C20" s="71"/>
      <c r="D20" s="71"/>
      <c r="E20" s="71"/>
      <c r="F20" s="71"/>
      <c r="G20" s="73">
        <v>60.589676913355689</v>
      </c>
      <c r="H20" s="73">
        <v>0</v>
      </c>
      <c r="I20" s="73"/>
      <c r="J20" s="73">
        <v>0</v>
      </c>
      <c r="K20" s="73"/>
      <c r="L20" s="73">
        <v>0</v>
      </c>
      <c r="M20" s="73">
        <v>876.58036674999994</v>
      </c>
      <c r="N20" s="73">
        <v>0</v>
      </c>
    </row>
    <row r="21" spans="1:14" ht="63" x14ac:dyDescent="0.25">
      <c r="A21" s="23" t="s">
        <v>34</v>
      </c>
      <c r="B21" s="7" t="s">
        <v>15</v>
      </c>
      <c r="C21" s="7"/>
      <c r="D21" s="7"/>
      <c r="E21" s="7"/>
      <c r="F21" s="7"/>
      <c r="G21" s="67">
        <v>0</v>
      </c>
      <c r="H21" s="67">
        <v>0</v>
      </c>
      <c r="I21" s="67">
        <v>0</v>
      </c>
      <c r="J21" s="67">
        <v>0</v>
      </c>
      <c r="K21" s="67">
        <v>0</v>
      </c>
      <c r="L21" s="67">
        <v>0</v>
      </c>
      <c r="M21" s="67">
        <v>2023.4803200000001</v>
      </c>
      <c r="N21" s="67">
        <v>0</v>
      </c>
    </row>
    <row r="22" spans="1:14" ht="63" x14ac:dyDescent="0.25">
      <c r="A22" s="23" t="str">
        <f>A21</f>
        <v>Enhanced situational awareness</v>
      </c>
      <c r="B22" s="7" t="s">
        <v>25</v>
      </c>
      <c r="C22" s="7"/>
      <c r="D22" s="7"/>
      <c r="E22" s="7"/>
      <c r="F22" s="7"/>
      <c r="G22" s="67"/>
      <c r="H22" s="67"/>
      <c r="I22" s="67"/>
      <c r="J22" s="67"/>
      <c r="K22" s="67"/>
      <c r="L22" s="67"/>
      <c r="M22" s="67"/>
      <c r="N22" s="67"/>
    </row>
    <row r="23" spans="1:14" ht="31.5" x14ac:dyDescent="0.25">
      <c r="A23" s="70" t="str">
        <f>A22</f>
        <v>Enhanced situational awareness</v>
      </c>
      <c r="B23" s="71" t="s">
        <v>104</v>
      </c>
      <c r="C23" s="71"/>
      <c r="D23" s="71"/>
      <c r="E23" s="71"/>
      <c r="F23" s="71"/>
      <c r="G23" s="73"/>
      <c r="H23" s="73">
        <v>0</v>
      </c>
      <c r="I23" s="73"/>
      <c r="J23" s="73">
        <v>0</v>
      </c>
      <c r="K23" s="73"/>
      <c r="L23" s="73">
        <v>0</v>
      </c>
      <c r="M23" s="73">
        <v>320.72163072000001</v>
      </c>
      <c r="N23" s="73">
        <v>0</v>
      </c>
    </row>
    <row r="24" spans="1:14" ht="63" x14ac:dyDescent="0.25">
      <c r="A24" s="74" t="s">
        <v>35</v>
      </c>
      <c r="B24" s="7" t="s">
        <v>25</v>
      </c>
      <c r="C24" s="7"/>
      <c r="D24" s="7"/>
      <c r="E24" s="7"/>
      <c r="F24" s="7"/>
      <c r="G24" s="67"/>
      <c r="H24" s="67"/>
      <c r="I24" s="67"/>
      <c r="J24" s="67"/>
      <c r="K24" s="67"/>
      <c r="L24" s="67"/>
      <c r="M24" s="67"/>
      <c r="N24" s="67"/>
    </row>
    <row r="25" spans="1:14" ht="31.5" x14ac:dyDescent="0.25">
      <c r="A25" s="70" t="str">
        <f>A24</f>
        <v>Aerial suppression</v>
      </c>
      <c r="B25" s="71" t="s">
        <v>104</v>
      </c>
      <c r="C25" s="71"/>
      <c r="D25" s="71"/>
      <c r="E25" s="71"/>
      <c r="F25" s="71"/>
      <c r="G25" s="73">
        <v>0</v>
      </c>
      <c r="H25" s="73">
        <v>0</v>
      </c>
      <c r="I25" s="73">
        <v>0</v>
      </c>
      <c r="J25" s="73">
        <v>0</v>
      </c>
      <c r="K25" s="73">
        <v>0</v>
      </c>
      <c r="L25" s="73">
        <v>0</v>
      </c>
      <c r="M25" s="73">
        <v>0</v>
      </c>
      <c r="N25" s="73">
        <v>0</v>
      </c>
    </row>
    <row r="26" spans="1:14" ht="63" x14ac:dyDescent="0.25">
      <c r="A26" s="23" t="s">
        <v>36</v>
      </c>
      <c r="B26" s="7" t="s">
        <v>25</v>
      </c>
      <c r="C26" s="7"/>
      <c r="D26" s="7"/>
      <c r="E26" s="7"/>
      <c r="F26" s="7"/>
      <c r="G26" s="67"/>
      <c r="H26" s="67"/>
      <c r="I26" s="67"/>
      <c r="J26" s="75"/>
      <c r="K26" s="67"/>
      <c r="L26" s="75"/>
      <c r="M26" s="67"/>
      <c r="N26" s="75"/>
    </row>
    <row r="27" spans="1:14" ht="47.25" x14ac:dyDescent="0.25">
      <c r="A27" s="23" t="str">
        <f>A26</f>
        <v>Alternative/Emerging technologies (e.g., ground fault neutralizers)</v>
      </c>
      <c r="B27" s="7" t="s">
        <v>31</v>
      </c>
      <c r="C27" s="7"/>
      <c r="D27" s="7"/>
      <c r="E27" s="7"/>
      <c r="F27" s="7"/>
      <c r="G27" s="67"/>
      <c r="H27" s="67"/>
      <c r="I27" s="67"/>
      <c r="J27" s="75"/>
      <c r="K27" s="67"/>
      <c r="L27" s="75"/>
      <c r="M27" s="67"/>
      <c r="N27" s="75"/>
    </row>
    <row r="28" spans="1:14" ht="31.5" x14ac:dyDescent="0.25">
      <c r="A28" s="70" t="str">
        <f>A27</f>
        <v>Alternative/Emerging technologies (e.g., ground fault neutralizers)</v>
      </c>
      <c r="B28" s="71" t="s">
        <v>104</v>
      </c>
      <c r="C28" s="71"/>
      <c r="D28" s="71"/>
      <c r="E28" s="71"/>
      <c r="F28" s="71"/>
      <c r="G28" s="73">
        <v>0</v>
      </c>
      <c r="H28" s="73">
        <v>0</v>
      </c>
      <c r="I28" s="73">
        <v>0</v>
      </c>
      <c r="J28" s="73">
        <v>0</v>
      </c>
      <c r="K28" s="73">
        <v>0</v>
      </c>
      <c r="L28" s="73">
        <v>0</v>
      </c>
      <c r="M28" s="73">
        <v>0</v>
      </c>
      <c r="N28" s="73">
        <v>0</v>
      </c>
    </row>
    <row r="29" spans="1:14" ht="63" x14ac:dyDescent="0.25">
      <c r="A29" s="23" t="s">
        <v>37</v>
      </c>
      <c r="B29" s="7" t="s">
        <v>25</v>
      </c>
      <c r="C29" s="7"/>
      <c r="D29" s="7"/>
      <c r="E29" s="7"/>
      <c r="F29" s="7"/>
      <c r="G29" s="67">
        <v>2759.6471819301246</v>
      </c>
      <c r="H29" s="67">
        <v>0</v>
      </c>
      <c r="I29" s="67">
        <v>5518.2351109007768</v>
      </c>
      <c r="J29" s="67">
        <v>0</v>
      </c>
      <c r="K29" s="67">
        <v>0</v>
      </c>
      <c r="L29" s="67">
        <v>0</v>
      </c>
      <c r="M29" s="67">
        <v>0</v>
      </c>
      <c r="N29" s="67">
        <v>0</v>
      </c>
    </row>
    <row r="30" spans="1:14" ht="31.5" x14ac:dyDescent="0.25">
      <c r="A30" s="70" t="str">
        <f>A29</f>
        <v>Sectionalizing devices</v>
      </c>
      <c r="B30" s="71" t="s">
        <v>104</v>
      </c>
      <c r="C30" s="71"/>
      <c r="D30" s="71"/>
      <c r="E30" s="71"/>
      <c r="F30" s="71"/>
      <c r="G30" s="73">
        <v>427.74531319916929</v>
      </c>
      <c r="H30" s="73">
        <v>0</v>
      </c>
      <c r="I30" s="73">
        <v>855.32644218962037</v>
      </c>
      <c r="J30" s="73">
        <v>0</v>
      </c>
      <c r="K30" s="73">
        <v>0</v>
      </c>
      <c r="L30" s="73">
        <v>0</v>
      </c>
      <c r="M30" s="73">
        <v>0</v>
      </c>
      <c r="N30" s="73">
        <v>0</v>
      </c>
    </row>
    <row r="31" spans="1:14" ht="63" x14ac:dyDescent="0.25">
      <c r="A31" s="23" t="s">
        <v>38</v>
      </c>
      <c r="B31" s="7" t="s">
        <v>15</v>
      </c>
      <c r="C31" s="7"/>
      <c r="D31" s="7"/>
      <c r="E31" s="7"/>
      <c r="F31" s="7"/>
      <c r="G31" s="67"/>
      <c r="H31" s="67">
        <v>0</v>
      </c>
      <c r="I31" s="67"/>
      <c r="J31" s="67">
        <v>0</v>
      </c>
      <c r="K31" s="67"/>
      <c r="L31" s="67">
        <v>0</v>
      </c>
      <c r="M31" s="67"/>
      <c r="N31" s="67">
        <v>0</v>
      </c>
    </row>
    <row r="32" spans="1:14" ht="63" x14ac:dyDescent="0.25">
      <c r="A32" s="23" t="s">
        <v>38</v>
      </c>
      <c r="B32" s="7" t="s">
        <v>25</v>
      </c>
      <c r="C32" s="7"/>
      <c r="D32" s="7"/>
      <c r="E32" s="7"/>
      <c r="F32" s="7"/>
      <c r="G32" s="67"/>
      <c r="H32" s="67"/>
      <c r="I32" s="67"/>
      <c r="J32" s="67"/>
      <c r="K32" s="67"/>
      <c r="L32" s="67"/>
      <c r="M32" s="67"/>
      <c r="N32" s="67"/>
    </row>
    <row r="33" spans="1:14" ht="31.5" x14ac:dyDescent="0.25">
      <c r="A33" s="70" t="str">
        <f>A32</f>
        <v>Community Outreach and Engagement</v>
      </c>
      <c r="B33" s="71" t="s">
        <v>104</v>
      </c>
      <c r="C33" s="71"/>
      <c r="D33" s="71"/>
      <c r="E33" s="71"/>
      <c r="F33" s="71"/>
      <c r="G33" s="73">
        <v>0</v>
      </c>
      <c r="H33" s="73">
        <v>0</v>
      </c>
      <c r="I33" s="73">
        <v>0</v>
      </c>
      <c r="J33" s="73">
        <v>0</v>
      </c>
      <c r="K33" s="73">
        <v>0</v>
      </c>
      <c r="L33" s="73">
        <v>0</v>
      </c>
      <c r="M33" s="73">
        <v>0</v>
      </c>
      <c r="N33" s="73">
        <v>0</v>
      </c>
    </row>
    <row r="34" spans="1:14" ht="63" x14ac:dyDescent="0.25">
      <c r="A34" s="23" t="s">
        <v>39</v>
      </c>
      <c r="B34" s="7" t="s">
        <v>15</v>
      </c>
      <c r="C34" s="7"/>
      <c r="D34" s="7"/>
      <c r="E34" s="7"/>
      <c r="F34" s="7"/>
      <c r="G34" s="67">
        <v>584.05779077007617</v>
      </c>
      <c r="H34" s="67">
        <v>0</v>
      </c>
      <c r="I34" s="67">
        <v>0</v>
      </c>
      <c r="J34" s="67">
        <v>0</v>
      </c>
      <c r="K34" s="67">
        <v>0</v>
      </c>
      <c r="L34" s="67">
        <v>0</v>
      </c>
      <c r="M34" s="67">
        <v>2046.3999899999999</v>
      </c>
      <c r="N34" s="67">
        <v>0</v>
      </c>
    </row>
    <row r="35" spans="1:14" ht="63" x14ac:dyDescent="0.25">
      <c r="A35" s="23" t="s">
        <v>39</v>
      </c>
      <c r="B35" s="7" t="s">
        <v>25</v>
      </c>
      <c r="C35" s="7"/>
      <c r="D35" s="7"/>
      <c r="E35" s="7"/>
      <c r="F35" s="7"/>
      <c r="G35" s="67"/>
      <c r="H35" s="67"/>
      <c r="I35" s="67"/>
      <c r="J35" s="67"/>
      <c r="K35" s="67"/>
      <c r="L35" s="67"/>
      <c r="M35" s="67"/>
      <c r="N35" s="67"/>
    </row>
    <row r="36" spans="1:14" ht="31.5" x14ac:dyDescent="0.25">
      <c r="A36" s="70" t="str">
        <f>A35</f>
        <v>Emergency Preparedness</v>
      </c>
      <c r="B36" s="71" t="s">
        <v>104</v>
      </c>
      <c r="C36" s="71"/>
      <c r="D36" s="71"/>
      <c r="E36" s="71"/>
      <c r="F36" s="71"/>
      <c r="G36" s="73">
        <v>90.528957569361808</v>
      </c>
      <c r="H36" s="73">
        <v>0</v>
      </c>
      <c r="I36" s="73">
        <v>0</v>
      </c>
      <c r="J36" s="73">
        <v>0</v>
      </c>
      <c r="K36" s="73">
        <v>0</v>
      </c>
      <c r="L36" s="73">
        <v>0</v>
      </c>
      <c r="M36" s="73">
        <v>324.35439841499999</v>
      </c>
      <c r="N36" s="73">
        <v>0</v>
      </c>
    </row>
    <row r="37" spans="1:14" ht="63" x14ac:dyDescent="0.25">
      <c r="A37" s="23" t="s">
        <v>40</v>
      </c>
      <c r="B37" s="7" t="s">
        <v>15</v>
      </c>
      <c r="C37" s="7"/>
      <c r="D37" s="7"/>
      <c r="E37" s="7"/>
      <c r="F37" s="7"/>
      <c r="G37" s="67">
        <v>0</v>
      </c>
      <c r="H37" s="67">
        <v>0</v>
      </c>
      <c r="I37" s="67">
        <v>0</v>
      </c>
      <c r="J37" s="67">
        <v>0</v>
      </c>
      <c r="K37" s="67">
        <v>0</v>
      </c>
      <c r="L37" s="67">
        <v>0</v>
      </c>
      <c r="M37" s="67">
        <v>0</v>
      </c>
      <c r="N37" s="67">
        <v>0</v>
      </c>
    </row>
    <row r="38" spans="1:14" ht="63" x14ac:dyDescent="0.25">
      <c r="A38" s="23" t="s">
        <v>40</v>
      </c>
      <c r="B38" s="7" t="s">
        <v>25</v>
      </c>
      <c r="C38" s="7"/>
      <c r="D38" s="7"/>
      <c r="E38" s="7"/>
      <c r="F38" s="7"/>
      <c r="G38" s="67"/>
      <c r="H38" s="67"/>
      <c r="I38" s="67"/>
      <c r="J38" s="67"/>
      <c r="K38" s="67"/>
      <c r="L38" s="67"/>
      <c r="M38" s="67"/>
      <c r="N38" s="67"/>
    </row>
    <row r="39" spans="1:14" ht="31.5" x14ac:dyDescent="0.25">
      <c r="A39" s="70" t="str">
        <f>A38</f>
        <v>Grid Design, Operations, and Maintenance</v>
      </c>
      <c r="B39" s="71" t="s">
        <v>104</v>
      </c>
      <c r="C39" s="71"/>
      <c r="D39" s="71"/>
      <c r="E39" s="71"/>
      <c r="F39" s="71"/>
      <c r="G39" s="73">
        <v>0</v>
      </c>
      <c r="H39" s="73">
        <v>0</v>
      </c>
      <c r="I39" s="73">
        <v>0</v>
      </c>
      <c r="J39" s="73">
        <v>0</v>
      </c>
      <c r="K39" s="73">
        <v>0</v>
      </c>
      <c r="L39" s="73">
        <v>0</v>
      </c>
      <c r="M39" s="73">
        <v>0</v>
      </c>
      <c r="N39" s="73">
        <v>0</v>
      </c>
    </row>
    <row r="40" spans="1:14" ht="63" x14ac:dyDescent="0.25">
      <c r="A40" s="23" t="s">
        <v>41</v>
      </c>
      <c r="B40" s="7" t="s">
        <v>15</v>
      </c>
      <c r="C40" s="7"/>
      <c r="D40" s="7"/>
      <c r="E40" s="7"/>
      <c r="F40" s="7"/>
      <c r="G40" s="67"/>
      <c r="H40" s="67">
        <v>0</v>
      </c>
      <c r="I40" s="67"/>
      <c r="J40" s="67">
        <v>0</v>
      </c>
      <c r="K40" s="67"/>
      <c r="L40" s="67">
        <v>0</v>
      </c>
      <c r="M40" s="67"/>
      <c r="N40" s="67">
        <v>0</v>
      </c>
    </row>
    <row r="41" spans="1:14" ht="63" x14ac:dyDescent="0.25">
      <c r="A41" s="23" t="s">
        <v>41</v>
      </c>
      <c r="B41" s="7" t="s">
        <v>25</v>
      </c>
      <c r="C41" s="7"/>
      <c r="D41" s="7"/>
      <c r="E41" s="7"/>
      <c r="F41" s="7"/>
      <c r="G41" s="67"/>
      <c r="H41" s="67"/>
      <c r="I41" s="67"/>
      <c r="J41" s="67"/>
      <c r="K41" s="67"/>
      <c r="L41" s="67"/>
      <c r="M41" s="67"/>
      <c r="N41" s="67"/>
    </row>
    <row r="42" spans="1:14" ht="31.5" x14ac:dyDescent="0.25">
      <c r="A42" s="70" t="str">
        <f>A41</f>
        <v>Overview of Service Territory</v>
      </c>
      <c r="B42" s="71" t="s">
        <v>104</v>
      </c>
      <c r="C42" s="71"/>
      <c r="D42" s="71"/>
      <c r="E42" s="71"/>
      <c r="F42" s="71"/>
      <c r="G42" s="73">
        <v>0</v>
      </c>
      <c r="H42" s="73">
        <v>0</v>
      </c>
      <c r="I42" s="73">
        <v>0</v>
      </c>
      <c r="J42" s="73">
        <v>0</v>
      </c>
      <c r="K42" s="73">
        <v>0</v>
      </c>
      <c r="L42" s="73">
        <v>0</v>
      </c>
      <c r="M42" s="73">
        <v>0</v>
      </c>
      <c r="N42" s="73">
        <v>0</v>
      </c>
    </row>
    <row r="43" spans="1:14" ht="63" x14ac:dyDescent="0.25">
      <c r="A43" s="23" t="s">
        <v>42</v>
      </c>
      <c r="B43" s="7" t="s">
        <v>15</v>
      </c>
      <c r="C43" s="7"/>
      <c r="D43" s="7"/>
      <c r="E43" s="7"/>
      <c r="F43" s="7"/>
      <c r="G43" s="67"/>
      <c r="H43" s="67">
        <v>0</v>
      </c>
      <c r="I43" s="67"/>
      <c r="J43" s="67">
        <v>0</v>
      </c>
      <c r="K43" s="67"/>
      <c r="L43" s="67">
        <v>0</v>
      </c>
      <c r="M43" s="67"/>
      <c r="N43" s="67">
        <v>0</v>
      </c>
    </row>
    <row r="44" spans="1:14" ht="63" x14ac:dyDescent="0.25">
      <c r="A44" s="23" t="s">
        <v>42</v>
      </c>
      <c r="B44" s="7" t="s">
        <v>25</v>
      </c>
      <c r="C44" s="7"/>
      <c r="D44" s="7"/>
      <c r="E44" s="7"/>
      <c r="F44" s="7"/>
      <c r="G44" s="67"/>
      <c r="H44" s="67"/>
      <c r="I44" s="67"/>
      <c r="J44" s="67"/>
      <c r="K44" s="67"/>
      <c r="L44" s="67"/>
      <c r="M44" s="67"/>
      <c r="N44" s="67"/>
    </row>
    <row r="45" spans="1:14" ht="31.5" x14ac:dyDescent="0.25">
      <c r="A45" s="70" t="str">
        <f>A44</f>
        <v>Risk Methodology and Assessment</v>
      </c>
      <c r="B45" s="71" t="s">
        <v>104</v>
      </c>
      <c r="C45" s="71"/>
      <c r="D45" s="71"/>
      <c r="E45" s="71"/>
      <c r="F45" s="71"/>
      <c r="G45" s="73"/>
      <c r="H45" s="73">
        <v>0</v>
      </c>
      <c r="I45" s="73">
        <v>0</v>
      </c>
      <c r="J45" s="73">
        <v>0</v>
      </c>
      <c r="K45" s="73">
        <v>0</v>
      </c>
      <c r="L45" s="73">
        <v>0</v>
      </c>
      <c r="M45" s="73">
        <v>0</v>
      </c>
      <c r="N45" s="73">
        <v>0</v>
      </c>
    </row>
    <row r="46" spans="1:14" ht="63" x14ac:dyDescent="0.25">
      <c r="A46" s="23" t="s">
        <v>43</v>
      </c>
      <c r="B46" s="7" t="s">
        <v>25</v>
      </c>
      <c r="C46" s="7"/>
      <c r="D46" s="7"/>
      <c r="E46" s="7"/>
      <c r="F46" s="7"/>
      <c r="G46" s="67"/>
      <c r="H46" s="67"/>
      <c r="I46" s="67"/>
      <c r="J46" s="67"/>
      <c r="K46" s="67"/>
      <c r="L46" s="67"/>
      <c r="M46" s="67"/>
      <c r="N46" s="67"/>
    </row>
    <row r="47" spans="1:14" ht="31.5" x14ac:dyDescent="0.25">
      <c r="A47" s="70" t="str">
        <f>A46</f>
        <v>Situational Awareness and Forecasting</v>
      </c>
      <c r="B47" s="71" t="s">
        <v>104</v>
      </c>
      <c r="C47" s="71"/>
      <c r="D47" s="71"/>
      <c r="E47" s="71"/>
      <c r="F47" s="71"/>
      <c r="G47" s="73"/>
      <c r="H47" s="73">
        <v>0</v>
      </c>
      <c r="I47" s="73">
        <v>0</v>
      </c>
      <c r="J47" s="73">
        <v>0</v>
      </c>
      <c r="K47" s="73">
        <v>0</v>
      </c>
      <c r="L47" s="73">
        <v>0</v>
      </c>
      <c r="M47" s="73">
        <v>0</v>
      </c>
      <c r="N47" s="73">
        <v>0</v>
      </c>
    </row>
    <row r="48" spans="1:14" ht="63" x14ac:dyDescent="0.25">
      <c r="A48" s="23" t="s">
        <v>44</v>
      </c>
      <c r="B48" s="7" t="s">
        <v>25</v>
      </c>
      <c r="C48" s="7"/>
      <c r="D48" s="7"/>
      <c r="E48" s="7"/>
      <c r="F48" s="7"/>
      <c r="G48" s="67"/>
      <c r="H48" s="67"/>
      <c r="I48" s="67"/>
      <c r="J48" s="67"/>
      <c r="K48" s="67"/>
      <c r="L48" s="67"/>
      <c r="M48" s="67"/>
      <c r="N48" s="67"/>
    </row>
    <row r="49" spans="1:14" ht="31.5" x14ac:dyDescent="0.25">
      <c r="A49" s="70" t="str">
        <f>A48</f>
        <v>Wildfire Mitigation Strategy Development</v>
      </c>
      <c r="B49" s="71" t="s">
        <v>104</v>
      </c>
      <c r="C49" s="71"/>
      <c r="D49" s="71"/>
      <c r="E49" s="71"/>
      <c r="F49" s="71"/>
      <c r="G49" s="73"/>
      <c r="H49" s="73">
        <v>0</v>
      </c>
      <c r="I49" s="73">
        <v>0</v>
      </c>
      <c r="J49" s="73">
        <v>0</v>
      </c>
      <c r="K49" s="73">
        <v>0</v>
      </c>
      <c r="L49" s="73">
        <v>0</v>
      </c>
      <c r="M49" s="73">
        <v>0</v>
      </c>
      <c r="N49" s="73">
        <v>0</v>
      </c>
    </row>
    <row r="50" spans="1:14" ht="65.25" x14ac:dyDescent="0.25">
      <c r="A50" s="23" t="s">
        <v>45</v>
      </c>
      <c r="B50" s="7" t="s">
        <v>105</v>
      </c>
      <c r="C50" s="7"/>
      <c r="D50" s="7"/>
      <c r="E50" s="7"/>
      <c r="F50" s="7"/>
      <c r="G50" s="67"/>
      <c r="H50" s="67">
        <v>-1.6325178621201519E-6</v>
      </c>
      <c r="I50" s="67"/>
      <c r="J50" s="67">
        <v>-1.6825185593574378E-6</v>
      </c>
      <c r="K50" s="67"/>
      <c r="L50" s="67"/>
      <c r="M50" s="67"/>
      <c r="N50" s="67"/>
    </row>
    <row r="51" spans="1:14" ht="65.25" x14ac:dyDescent="0.25">
      <c r="A51" s="23" t="str">
        <f t="shared" ref="A51:A52" si="3">A50</f>
        <v xml:space="preserve">Hazard Tree Management Program </v>
      </c>
      <c r="B51" s="7" t="s">
        <v>100</v>
      </c>
      <c r="C51" s="7"/>
      <c r="D51" s="7"/>
      <c r="E51" s="7"/>
      <c r="F51" s="7"/>
      <c r="G51" s="67"/>
      <c r="H51" s="67">
        <v>-1.0883452414134346E-5</v>
      </c>
      <c r="I51" s="67"/>
      <c r="J51" s="67">
        <v>-1.1216790395716253E-5</v>
      </c>
      <c r="K51" s="67"/>
      <c r="L51" s="67">
        <v>-1.196248550245661E-5</v>
      </c>
      <c r="M51" s="67"/>
      <c r="N51" s="67">
        <v>422.31052419657698</v>
      </c>
    </row>
    <row r="52" spans="1:14" ht="47.25" x14ac:dyDescent="0.25">
      <c r="A52" s="23" t="str">
        <f t="shared" si="3"/>
        <v xml:space="preserve">Hazard Tree Management Program </v>
      </c>
      <c r="B52" s="7" t="s">
        <v>31</v>
      </c>
      <c r="C52" s="7"/>
      <c r="D52" s="7"/>
      <c r="E52" s="7"/>
      <c r="F52" s="7"/>
      <c r="G52" s="67"/>
      <c r="H52" s="67"/>
      <c r="I52" s="67"/>
      <c r="J52" s="67"/>
      <c r="K52" s="67"/>
      <c r="L52" s="67"/>
      <c r="M52" s="67"/>
      <c r="N52" s="67"/>
    </row>
    <row r="53" spans="1:14" ht="31.5" x14ac:dyDescent="0.25">
      <c r="A53" s="70" t="str">
        <f>A52</f>
        <v xml:space="preserve">Hazard Tree Management Program </v>
      </c>
      <c r="B53" s="71" t="s">
        <v>104</v>
      </c>
      <c r="C53" s="71"/>
      <c r="D53" s="71"/>
      <c r="E53" s="71"/>
      <c r="F53" s="71"/>
      <c r="G53" s="73"/>
      <c r="H53" s="73">
        <v>-1.1005183829386438E-5</v>
      </c>
      <c r="I53" s="73">
        <v>0</v>
      </c>
      <c r="J53" s="73">
        <v>-1.1342250196292338E-5</v>
      </c>
      <c r="K53" s="73">
        <v>0</v>
      </c>
      <c r="L53" s="73">
        <v>-1.2096285902801588E-5</v>
      </c>
      <c r="M53" s="73">
        <v>0</v>
      </c>
      <c r="N53" s="73">
        <v>427.0340674097157</v>
      </c>
    </row>
    <row r="54" spans="1:14" ht="65.25" x14ac:dyDescent="0.25">
      <c r="A54" s="23" t="s">
        <v>50</v>
      </c>
      <c r="B54" s="7" t="s">
        <v>105</v>
      </c>
      <c r="C54" s="7"/>
      <c r="D54" s="7"/>
      <c r="E54" s="7"/>
      <c r="F54" s="7"/>
      <c r="G54" s="67"/>
      <c r="H54" s="67"/>
      <c r="I54" s="67"/>
      <c r="J54" s="67"/>
      <c r="K54" s="67"/>
      <c r="L54" s="67"/>
      <c r="M54" s="67"/>
      <c r="N54" s="67"/>
    </row>
    <row r="55" spans="1:14" ht="65.25" x14ac:dyDescent="0.25">
      <c r="A55" s="23" t="str">
        <f t="shared" ref="A55:A56" si="4">A54</f>
        <v xml:space="preserve">Structure Brushing </v>
      </c>
      <c r="B55" s="7" t="s">
        <v>100</v>
      </c>
      <c r="C55" s="7"/>
      <c r="D55" s="7"/>
      <c r="E55" s="7"/>
      <c r="F55" s="7"/>
      <c r="G55" s="67"/>
      <c r="H55" s="67"/>
      <c r="I55" s="67"/>
      <c r="J55" s="67"/>
      <c r="K55" s="67"/>
      <c r="L55" s="67"/>
      <c r="M55" s="67"/>
      <c r="N55" s="67"/>
    </row>
    <row r="56" spans="1:14" ht="47.25" x14ac:dyDescent="0.25">
      <c r="A56" s="23" t="str">
        <f t="shared" si="4"/>
        <v xml:space="preserve">Structure Brushing </v>
      </c>
      <c r="B56" s="7" t="s">
        <v>31</v>
      </c>
      <c r="C56" s="7"/>
      <c r="D56" s="7"/>
      <c r="E56" s="7"/>
      <c r="F56" s="7"/>
      <c r="G56" s="67"/>
      <c r="H56" s="67"/>
      <c r="I56" s="67"/>
      <c r="J56" s="67"/>
      <c r="K56" s="67"/>
      <c r="L56" s="67"/>
      <c r="M56" s="67"/>
      <c r="N56" s="67"/>
    </row>
    <row r="57" spans="1:14" ht="31.5" x14ac:dyDescent="0.25">
      <c r="A57" s="70" t="str">
        <f>A56</f>
        <v xml:space="preserve">Structure Brushing </v>
      </c>
      <c r="B57" s="71" t="s">
        <v>104</v>
      </c>
      <c r="C57" s="71"/>
      <c r="D57" s="71"/>
      <c r="E57" s="71"/>
      <c r="F57" s="71"/>
      <c r="G57" s="73"/>
      <c r="H57" s="73">
        <v>0</v>
      </c>
      <c r="I57" s="73">
        <v>0</v>
      </c>
      <c r="J57" s="73">
        <v>0</v>
      </c>
      <c r="K57" s="73">
        <v>0</v>
      </c>
      <c r="L57" s="73">
        <v>0</v>
      </c>
      <c r="M57" s="73">
        <v>0</v>
      </c>
      <c r="N57" s="73">
        <v>0</v>
      </c>
    </row>
    <row r="58" spans="1:14" ht="65.25" x14ac:dyDescent="0.25">
      <c r="A58" s="23" t="s">
        <v>51</v>
      </c>
      <c r="B58" s="7" t="s">
        <v>105</v>
      </c>
      <c r="C58" s="7"/>
      <c r="D58" s="7"/>
      <c r="E58" s="7"/>
      <c r="F58" s="7"/>
      <c r="G58" s="67"/>
      <c r="H58" s="67"/>
      <c r="I58" s="67"/>
      <c r="J58" s="67"/>
      <c r="K58" s="67"/>
      <c r="L58" s="67"/>
      <c r="M58" s="67"/>
      <c r="N58" s="67"/>
    </row>
    <row r="59" spans="1:14" ht="65.25" x14ac:dyDescent="0.25">
      <c r="A59" s="23" t="str">
        <f t="shared" ref="A59:A60" si="5">A58</f>
        <v>Expanded Clearances for Generation Legacy Facilities  </v>
      </c>
      <c r="B59" s="7" t="s">
        <v>100</v>
      </c>
      <c r="C59" s="7"/>
      <c r="D59" s="7"/>
      <c r="E59" s="7"/>
      <c r="F59" s="7"/>
      <c r="G59" s="67"/>
      <c r="H59" s="67"/>
      <c r="I59" s="67"/>
      <c r="J59" s="67"/>
      <c r="K59" s="67"/>
      <c r="L59" s="67"/>
      <c r="M59" s="67"/>
      <c r="N59" s="67"/>
    </row>
    <row r="60" spans="1:14" ht="47.25" x14ac:dyDescent="0.25">
      <c r="A60" s="23" t="str">
        <f t="shared" si="5"/>
        <v>Expanded Clearances for Generation Legacy Facilities  </v>
      </c>
      <c r="B60" s="7" t="s">
        <v>31</v>
      </c>
      <c r="C60" s="7"/>
      <c r="D60" s="7"/>
      <c r="E60" s="7"/>
      <c r="F60" s="7"/>
      <c r="G60" s="67"/>
      <c r="H60" s="67"/>
      <c r="I60" s="67"/>
      <c r="J60" s="67"/>
      <c r="K60" s="67"/>
      <c r="L60" s="67"/>
      <c r="M60" s="67"/>
      <c r="N60" s="67"/>
    </row>
    <row r="61" spans="1:14" ht="31.5" x14ac:dyDescent="0.25">
      <c r="A61" s="70" t="str">
        <f>A60</f>
        <v>Expanded Clearances for Generation Legacy Facilities  </v>
      </c>
      <c r="B61" s="71" t="s">
        <v>104</v>
      </c>
      <c r="C61" s="71"/>
      <c r="D61" s="71"/>
      <c r="E61" s="71"/>
      <c r="F61" s="71"/>
      <c r="G61" s="73"/>
      <c r="H61" s="73">
        <v>0</v>
      </c>
      <c r="I61" s="73">
        <v>0</v>
      </c>
      <c r="J61" s="73">
        <v>0</v>
      </c>
      <c r="K61" s="73">
        <v>0</v>
      </c>
      <c r="L61" s="73">
        <v>0</v>
      </c>
      <c r="M61" s="73">
        <v>0</v>
      </c>
      <c r="N61" s="73">
        <v>0</v>
      </c>
    </row>
    <row r="62" spans="1:14" ht="65.25" x14ac:dyDescent="0.25">
      <c r="A62" s="23" t="s">
        <v>52</v>
      </c>
      <c r="B62" s="7" t="s">
        <v>105</v>
      </c>
      <c r="C62" s="7"/>
      <c r="D62" s="7"/>
      <c r="E62" s="7"/>
      <c r="F62" s="7"/>
      <c r="G62" s="67"/>
      <c r="H62" s="67">
        <v>5307.7174877813995</v>
      </c>
      <c r="I62" s="67"/>
      <c r="J62" s="67">
        <v>5495.8585968036086</v>
      </c>
      <c r="K62" s="67"/>
      <c r="L62" s="67"/>
      <c r="M62" s="67"/>
      <c r="N62" s="67"/>
    </row>
    <row r="63" spans="1:14" ht="65.25" x14ac:dyDescent="0.25">
      <c r="A63" s="23" t="str">
        <f t="shared" ref="A63:A64" si="6">A62</f>
        <v xml:space="preserve">Dead and Dying Tree Removal </v>
      </c>
      <c r="B63" s="7" t="s">
        <v>100</v>
      </c>
      <c r="C63" s="7"/>
      <c r="D63" s="7"/>
      <c r="E63" s="7"/>
      <c r="F63" s="7"/>
      <c r="G63" s="67"/>
      <c r="H63" s="67">
        <v>35384.783251875997</v>
      </c>
      <c r="I63" s="67"/>
      <c r="J63" s="67">
        <v>36639.057312024059</v>
      </c>
      <c r="K63" s="67"/>
      <c r="L63" s="67">
        <v>40967.466623385328</v>
      </c>
      <c r="M63" s="67"/>
      <c r="N63" s="67">
        <v>19020.468386830344</v>
      </c>
    </row>
    <row r="64" spans="1:14" ht="47.25" x14ac:dyDescent="0.25">
      <c r="A64" s="23" t="str">
        <f t="shared" si="6"/>
        <v xml:space="preserve">Dead and Dying Tree Removal </v>
      </c>
      <c r="B64" s="7" t="s">
        <v>31</v>
      </c>
      <c r="C64" s="7"/>
      <c r="D64" s="7"/>
      <c r="E64" s="7"/>
      <c r="F64" s="7"/>
      <c r="G64" s="67"/>
      <c r="H64" s="67"/>
      <c r="I64" s="67"/>
      <c r="J64" s="67"/>
      <c r="K64" s="67"/>
      <c r="L64" s="67"/>
      <c r="M64" s="67"/>
      <c r="N64" s="67"/>
    </row>
    <row r="65" spans="1:14" ht="31.5" x14ac:dyDescent="0.25">
      <c r="A65" s="70" t="str">
        <f>A64</f>
        <v xml:space="preserve">Dead and Dying Tree Removal </v>
      </c>
      <c r="B65" s="71" t="s">
        <v>104</v>
      </c>
      <c r="C65" s="71"/>
      <c r="D65" s="71"/>
      <c r="E65" s="71"/>
      <c r="F65" s="71"/>
      <c r="G65" s="73"/>
      <c r="H65" s="103">
        <v>41147.631277296452</v>
      </c>
      <c r="I65" s="73">
        <v>0</v>
      </c>
      <c r="J65" s="103">
        <v>42606.179325486453</v>
      </c>
      <c r="K65" s="73">
        <v>0</v>
      </c>
      <c r="L65" s="103">
        <v>41425.672552514683</v>
      </c>
      <c r="M65" s="73">
        <v>0</v>
      </c>
      <c r="N65" s="103">
        <v>19233.205275586071</v>
      </c>
    </row>
    <row r="66" spans="1:14" ht="65.25" x14ac:dyDescent="0.25">
      <c r="A66" s="23" t="s">
        <v>53</v>
      </c>
      <c r="B66" s="7" t="s">
        <v>105</v>
      </c>
      <c r="C66" s="7"/>
      <c r="D66" s="7"/>
      <c r="E66" s="7"/>
      <c r="F66" s="7"/>
      <c r="G66" s="67"/>
      <c r="H66" s="67"/>
      <c r="I66" s="67"/>
      <c r="J66" s="67"/>
      <c r="K66" s="67"/>
      <c r="L66" s="67"/>
      <c r="M66" s="67"/>
      <c r="N66" s="67"/>
    </row>
    <row r="67" spans="1:14" ht="65.25" x14ac:dyDescent="0.25">
      <c r="A67" s="23" t="str">
        <f t="shared" ref="A67:A68" si="7">A66</f>
        <v xml:space="preserve">Vegetation Management Work Management Tool (Arbora) </v>
      </c>
      <c r="B67" s="7" t="s">
        <v>100</v>
      </c>
      <c r="C67" s="7"/>
      <c r="D67" s="7"/>
      <c r="E67" s="7"/>
      <c r="F67" s="7"/>
      <c r="G67" s="67"/>
      <c r="H67" s="67"/>
      <c r="I67" s="67"/>
      <c r="J67" s="67"/>
      <c r="K67" s="67"/>
      <c r="L67" s="67"/>
      <c r="M67" s="67"/>
      <c r="N67" s="67"/>
    </row>
    <row r="68" spans="1:14" ht="47.25" x14ac:dyDescent="0.25">
      <c r="A68" s="23" t="str">
        <f t="shared" si="7"/>
        <v xml:space="preserve">Vegetation Management Work Management Tool (Arbora) </v>
      </c>
      <c r="B68" s="7" t="s">
        <v>31</v>
      </c>
      <c r="C68" s="7"/>
      <c r="D68" s="7"/>
      <c r="E68" s="7"/>
      <c r="F68" s="7"/>
      <c r="G68" s="67"/>
      <c r="H68" s="67"/>
      <c r="I68" s="67"/>
      <c r="J68" s="67"/>
      <c r="K68" s="67"/>
      <c r="L68" s="67"/>
      <c r="M68" s="67"/>
      <c r="N68" s="67"/>
    </row>
    <row r="69" spans="1:14" ht="31.5" x14ac:dyDescent="0.25">
      <c r="A69" s="70" t="str">
        <f>A68</f>
        <v xml:space="preserve">Vegetation Management Work Management Tool (Arbora) </v>
      </c>
      <c r="B69" s="71" t="s">
        <v>104</v>
      </c>
      <c r="C69" s="71"/>
      <c r="D69" s="71"/>
      <c r="E69" s="71"/>
      <c r="F69" s="71"/>
      <c r="G69" s="73"/>
      <c r="H69" s="73">
        <v>0</v>
      </c>
      <c r="I69" s="73">
        <v>0</v>
      </c>
      <c r="J69" s="73">
        <v>0</v>
      </c>
      <c r="K69" s="73">
        <v>0</v>
      </c>
      <c r="L69" s="73">
        <v>0</v>
      </c>
      <c r="M69" s="73">
        <v>0</v>
      </c>
      <c r="N69" s="73">
        <v>0</v>
      </c>
    </row>
    <row r="70" spans="1:14" ht="65.25" x14ac:dyDescent="0.25">
      <c r="A70" s="23" t="s">
        <v>54</v>
      </c>
      <c r="B70" s="7" t="s">
        <v>105</v>
      </c>
      <c r="C70" s="7"/>
      <c r="D70" s="7"/>
      <c r="E70" s="7"/>
      <c r="F70" s="7"/>
      <c r="G70" s="67"/>
      <c r="H70" s="67">
        <v>19743.619049892175</v>
      </c>
      <c r="I70" s="67"/>
      <c r="J70" s="67">
        <v>20447.494530476968</v>
      </c>
      <c r="K70" s="67"/>
      <c r="L70" s="67"/>
      <c r="M70" s="67"/>
      <c r="N70" s="67"/>
    </row>
    <row r="71" spans="1:14" ht="65.25" x14ac:dyDescent="0.25">
      <c r="A71" s="23" t="str">
        <f t="shared" ref="A71:A72" si="8">A70</f>
        <v xml:space="preserve">Distribution Vegetation Management </v>
      </c>
      <c r="B71" s="7" t="s">
        <v>100</v>
      </c>
      <c r="C71" s="7"/>
      <c r="D71" s="7"/>
      <c r="E71" s="7"/>
      <c r="F71" s="7"/>
      <c r="G71" s="67"/>
      <c r="H71" s="67">
        <v>131624.12699928117</v>
      </c>
      <c r="I71" s="67"/>
      <c r="J71" s="67">
        <v>136316.63020317978</v>
      </c>
      <c r="K71" s="67"/>
      <c r="L71" s="67">
        <v>152717.36549477413</v>
      </c>
      <c r="M71" s="67"/>
      <c r="N71" s="67">
        <v>448261.19797561038</v>
      </c>
    </row>
    <row r="72" spans="1:14" ht="47.25" x14ac:dyDescent="0.25">
      <c r="A72" s="23" t="str">
        <f t="shared" si="8"/>
        <v xml:space="preserve">Distribution Vegetation Management </v>
      </c>
      <c r="B72" s="7" t="s">
        <v>31</v>
      </c>
      <c r="C72" s="7"/>
      <c r="D72" s="7"/>
      <c r="E72" s="7"/>
      <c r="F72" s="7"/>
      <c r="G72" s="67"/>
      <c r="H72" s="67"/>
      <c r="I72" s="67"/>
      <c r="J72" s="67"/>
      <c r="K72" s="67"/>
      <c r="L72" s="67"/>
      <c r="M72" s="67"/>
      <c r="N72" s="67"/>
    </row>
    <row r="73" spans="1:14" ht="31.5" x14ac:dyDescent="0.25">
      <c r="A73" s="70" t="str">
        <f>A72</f>
        <v xml:space="preserve">Distribution Vegetation Management </v>
      </c>
      <c r="B73" s="71" t="s">
        <v>104</v>
      </c>
      <c r="C73" s="71"/>
      <c r="D73" s="71"/>
      <c r="E73" s="71"/>
      <c r="F73" s="71"/>
      <c r="G73" s="73"/>
      <c r="H73" s="73">
        <v>153060.73818257236</v>
      </c>
      <c r="I73" s="73">
        <v>0</v>
      </c>
      <c r="J73" s="73">
        <v>158517.47336241312</v>
      </c>
      <c r="K73" s="73">
        <v>0</v>
      </c>
      <c r="L73" s="73">
        <v>154425.45262142053</v>
      </c>
      <c r="M73" s="73">
        <v>0</v>
      </c>
      <c r="N73" s="73">
        <v>453274.83332190261</v>
      </c>
    </row>
    <row r="74" spans="1:14" ht="65.25" x14ac:dyDescent="0.25">
      <c r="A74" s="23" t="s">
        <v>55</v>
      </c>
      <c r="B74" s="7" t="s">
        <v>105</v>
      </c>
      <c r="C74" s="7"/>
      <c r="D74" s="7"/>
      <c r="E74" s="7"/>
      <c r="F74" s="7"/>
      <c r="G74" s="67"/>
      <c r="H74" s="67">
        <v>1099.2582416132536</v>
      </c>
      <c r="I74" s="67"/>
      <c r="J74" s="67">
        <v>1129.3886719849354</v>
      </c>
      <c r="K74" s="67"/>
      <c r="L74" s="67"/>
      <c r="M74" s="67"/>
      <c r="N74" s="67"/>
    </row>
    <row r="75" spans="1:14" ht="65.25" x14ac:dyDescent="0.25">
      <c r="A75" s="23" t="str">
        <f t="shared" ref="A75:A76" si="9">A74</f>
        <v xml:space="preserve">Transmission Vegetation Management </v>
      </c>
      <c r="B75" s="7" t="s">
        <v>100</v>
      </c>
      <c r="C75" s="7"/>
      <c r="D75" s="7"/>
      <c r="E75" s="7"/>
      <c r="F75" s="7"/>
      <c r="G75" s="67"/>
      <c r="H75" s="67">
        <v>7328.3882774216909</v>
      </c>
      <c r="I75" s="67"/>
      <c r="J75" s="67">
        <v>7529.2578132329027</v>
      </c>
      <c r="K75" s="67"/>
      <c r="L75" s="67">
        <v>8280.4218192272838</v>
      </c>
      <c r="M75" s="67"/>
      <c r="N75" s="67">
        <v>26986.033408789903</v>
      </c>
    </row>
    <row r="76" spans="1:14" ht="47.25" x14ac:dyDescent="0.25">
      <c r="A76" s="23" t="str">
        <f t="shared" si="9"/>
        <v xml:space="preserve">Transmission Vegetation Management </v>
      </c>
      <c r="B76" s="7" t="s">
        <v>31</v>
      </c>
      <c r="C76" s="7"/>
      <c r="D76" s="7"/>
      <c r="E76" s="7"/>
      <c r="F76" s="7"/>
      <c r="G76" s="67"/>
      <c r="H76" s="67"/>
      <c r="I76" s="67"/>
      <c r="J76" s="67"/>
      <c r="K76" s="67"/>
      <c r="L76" s="67"/>
      <c r="M76" s="67"/>
      <c r="N76" s="67"/>
    </row>
    <row r="77" spans="1:14" ht="31.5" x14ac:dyDescent="0.25">
      <c r="A77" s="70" t="str">
        <f>A76</f>
        <v xml:space="preserve">Transmission Vegetation Management </v>
      </c>
      <c r="B77" s="71" t="s">
        <v>104</v>
      </c>
      <c r="C77" s="71"/>
      <c r="D77" s="71"/>
      <c r="E77" s="71"/>
      <c r="F77" s="71"/>
      <c r="G77" s="73"/>
      <c r="H77" s="73">
        <v>8521.9066215481871</v>
      </c>
      <c r="I77" s="73">
        <v>0</v>
      </c>
      <c r="J77" s="73">
        <v>8755.4902367300965</v>
      </c>
      <c r="K77" s="73">
        <v>0</v>
      </c>
      <c r="L77" s="73">
        <v>8373.0352680436717</v>
      </c>
      <c r="M77" s="73">
        <v>0</v>
      </c>
      <c r="N77" s="73">
        <v>27287.862189789797</v>
      </c>
    </row>
    <row r="78" spans="1:14" ht="65.25" x14ac:dyDescent="0.25">
      <c r="A78" s="23" t="s">
        <v>56</v>
      </c>
      <c r="B78" s="7" t="s">
        <v>105</v>
      </c>
      <c r="C78" s="7"/>
      <c r="D78" s="7"/>
      <c r="E78" s="7"/>
      <c r="F78" s="7"/>
      <c r="G78" s="67"/>
      <c r="H78" s="67"/>
      <c r="I78" s="67"/>
      <c r="J78" s="67"/>
      <c r="K78" s="67"/>
      <c r="L78" s="67"/>
      <c r="M78" s="67"/>
      <c r="N78" s="67"/>
    </row>
    <row r="79" spans="1:14" ht="65.25" x14ac:dyDescent="0.25">
      <c r="A79" s="23" t="str">
        <f t="shared" ref="A79:A80" si="10">A78</f>
        <v>LiDAR Distribution Vegetation Inspections</v>
      </c>
      <c r="B79" s="7" t="s">
        <v>100</v>
      </c>
      <c r="C79" s="7"/>
      <c r="D79" s="7"/>
      <c r="E79" s="7"/>
      <c r="F79" s="7"/>
      <c r="G79" s="67"/>
      <c r="H79" s="67"/>
      <c r="I79" s="67"/>
      <c r="J79" s="67"/>
      <c r="K79" s="67"/>
      <c r="L79" s="67"/>
      <c r="M79" s="67"/>
      <c r="N79" s="67"/>
    </row>
    <row r="80" spans="1:14" ht="47.25" x14ac:dyDescent="0.25">
      <c r="A80" s="23" t="str">
        <f t="shared" si="10"/>
        <v>LiDAR Distribution Vegetation Inspections</v>
      </c>
      <c r="B80" s="7" t="s">
        <v>31</v>
      </c>
      <c r="C80" s="7"/>
      <c r="D80" s="7"/>
      <c r="E80" s="7"/>
      <c r="F80" s="7"/>
      <c r="G80" s="67"/>
      <c r="H80" s="67"/>
      <c r="I80" s="67"/>
      <c r="J80" s="67"/>
      <c r="K80" s="67"/>
      <c r="L80" s="67"/>
      <c r="M80" s="67"/>
      <c r="N80" s="67"/>
    </row>
    <row r="81" spans="1:14" ht="31.5" x14ac:dyDescent="0.25">
      <c r="A81" s="70" t="str">
        <f>A80</f>
        <v>LiDAR Distribution Vegetation Inspections</v>
      </c>
      <c r="B81" s="71" t="s">
        <v>104</v>
      </c>
      <c r="C81" s="71"/>
      <c r="D81" s="71"/>
      <c r="E81" s="71"/>
      <c r="F81" s="71"/>
      <c r="G81" s="73"/>
      <c r="H81" s="73">
        <v>0</v>
      </c>
      <c r="I81" s="73">
        <v>0</v>
      </c>
      <c r="J81" s="73">
        <v>0</v>
      </c>
      <c r="K81" s="73">
        <v>0</v>
      </c>
      <c r="L81" s="73">
        <v>0</v>
      </c>
      <c r="M81" s="73">
        <v>0</v>
      </c>
      <c r="N81" s="73">
        <v>0</v>
      </c>
    </row>
    <row r="82" spans="1:14" ht="65.25" x14ac:dyDescent="0.25">
      <c r="A82" s="23" t="s">
        <v>57</v>
      </c>
      <c r="B82" s="7" t="s">
        <v>105</v>
      </c>
      <c r="C82" s="7"/>
      <c r="D82" s="7"/>
      <c r="E82" s="7"/>
      <c r="F82" s="7"/>
      <c r="G82" s="67"/>
      <c r="H82" s="67"/>
      <c r="I82" s="67"/>
      <c r="J82" s="67"/>
      <c r="K82" s="67"/>
      <c r="L82" s="67"/>
      <c r="M82" s="67"/>
      <c r="N82" s="67"/>
    </row>
    <row r="83" spans="1:14" ht="65.25" x14ac:dyDescent="0.25">
      <c r="A83" s="23" t="str">
        <f t="shared" ref="A83:A84" si="11">A82</f>
        <v xml:space="preserve">LiDAR Transmission Vegetation Inspections </v>
      </c>
      <c r="B83" s="7" t="s">
        <v>100</v>
      </c>
      <c r="C83" s="7"/>
      <c r="D83" s="7"/>
      <c r="E83" s="7"/>
      <c r="F83" s="7"/>
      <c r="G83" s="67"/>
      <c r="H83" s="67"/>
      <c r="I83" s="67"/>
      <c r="J83" s="67"/>
      <c r="K83" s="67"/>
      <c r="L83" s="67"/>
      <c r="M83" s="67"/>
      <c r="N83" s="67"/>
    </row>
    <row r="84" spans="1:14" ht="47.25" x14ac:dyDescent="0.25">
      <c r="A84" s="23" t="str">
        <f t="shared" si="11"/>
        <v xml:space="preserve">LiDAR Transmission Vegetation Inspections </v>
      </c>
      <c r="B84" s="7" t="s">
        <v>31</v>
      </c>
      <c r="C84" s="7"/>
      <c r="D84" s="7"/>
      <c r="E84" s="7"/>
      <c r="F84" s="7"/>
      <c r="G84" s="67"/>
      <c r="H84" s="67"/>
      <c r="I84" s="67"/>
      <c r="J84" s="67"/>
      <c r="K84" s="67"/>
      <c r="L84" s="67"/>
      <c r="M84" s="67"/>
      <c r="N84" s="67"/>
    </row>
    <row r="85" spans="1:14" ht="31.5" x14ac:dyDescent="0.25">
      <c r="A85" s="70" t="str">
        <f>A84</f>
        <v xml:space="preserve">LiDAR Transmission Vegetation Inspections </v>
      </c>
      <c r="B85" s="71" t="s">
        <v>104</v>
      </c>
      <c r="C85" s="71"/>
      <c r="D85" s="71"/>
      <c r="E85" s="71"/>
      <c r="F85" s="71"/>
      <c r="G85" s="73"/>
      <c r="H85" s="73">
        <v>0</v>
      </c>
      <c r="I85" s="73">
        <v>0</v>
      </c>
      <c r="J85" s="73">
        <v>0</v>
      </c>
      <c r="K85" s="73">
        <v>0</v>
      </c>
      <c r="L85" s="73">
        <v>0</v>
      </c>
      <c r="M85" s="73">
        <v>0</v>
      </c>
      <c r="N85" s="73">
        <v>0</v>
      </c>
    </row>
    <row r="86" spans="1:14" ht="65.25" x14ac:dyDescent="0.25">
      <c r="A86" s="23" t="s">
        <v>63</v>
      </c>
      <c r="B86" s="7" t="s">
        <v>105</v>
      </c>
      <c r="C86" s="7"/>
      <c r="D86" s="7"/>
      <c r="E86" s="7"/>
      <c r="F86" s="7"/>
      <c r="G86" s="67"/>
      <c r="H86" s="67"/>
      <c r="I86" s="67"/>
      <c r="J86" s="67"/>
      <c r="K86" s="67"/>
      <c r="L86" s="67"/>
      <c r="M86" s="67"/>
      <c r="N86" s="67"/>
    </row>
    <row r="87" spans="1:14" ht="65.25" x14ac:dyDescent="0.25">
      <c r="A87" s="23" t="str">
        <f t="shared" ref="A87:A88" si="12">A86</f>
        <v>Other VM Programs (not listed above)</v>
      </c>
      <c r="B87" s="7" t="s">
        <v>100</v>
      </c>
      <c r="C87" s="7"/>
      <c r="D87" s="7"/>
      <c r="E87" s="7"/>
      <c r="F87" s="7"/>
      <c r="G87" s="67"/>
      <c r="H87" s="67"/>
      <c r="I87" s="67"/>
      <c r="J87" s="67"/>
      <c r="K87" s="67"/>
      <c r="L87" s="67"/>
      <c r="M87" s="67"/>
      <c r="N87" s="67"/>
    </row>
    <row r="88" spans="1:14" ht="47.25" x14ac:dyDescent="0.25">
      <c r="A88" s="23" t="str">
        <f t="shared" si="12"/>
        <v>Other VM Programs (not listed above)</v>
      </c>
      <c r="B88" s="7" t="s">
        <v>31</v>
      </c>
      <c r="C88" s="7"/>
      <c r="D88" s="7"/>
      <c r="E88" s="7"/>
      <c r="F88" s="7"/>
      <c r="G88" s="67"/>
      <c r="H88" s="67"/>
      <c r="I88" s="67"/>
      <c r="J88" s="67"/>
      <c r="K88" s="67"/>
      <c r="L88" s="67"/>
      <c r="M88" s="67"/>
      <c r="N88" s="67"/>
    </row>
    <row r="89" spans="1:14" ht="31.5" x14ac:dyDescent="0.25">
      <c r="A89" s="70" t="str">
        <f>A88</f>
        <v>Other VM Programs (not listed above)</v>
      </c>
      <c r="B89" s="71" t="s">
        <v>104</v>
      </c>
      <c r="C89" s="71"/>
      <c r="D89" s="71"/>
      <c r="E89" s="71"/>
      <c r="F89" s="71"/>
      <c r="G89" s="73"/>
      <c r="H89" s="73">
        <v>0</v>
      </c>
      <c r="I89" s="73">
        <v>0</v>
      </c>
      <c r="J89" s="73">
        <v>0</v>
      </c>
      <c r="K89" s="73">
        <v>0</v>
      </c>
      <c r="L89" s="73">
        <v>0</v>
      </c>
      <c r="M89" s="73">
        <v>0</v>
      </c>
      <c r="N89" s="73">
        <v>0</v>
      </c>
    </row>
    <row r="92" spans="1:14" ht="60" x14ac:dyDescent="0.25">
      <c r="A92" s="78" t="s">
        <v>106</v>
      </c>
    </row>
    <row r="93" spans="1:14" ht="60" x14ac:dyDescent="0.25">
      <c r="A93" s="78" t="s">
        <v>107</v>
      </c>
    </row>
  </sheetData>
  <mergeCells count="12">
    <mergeCell ref="I1:J1"/>
    <mergeCell ref="K1:L1"/>
    <mergeCell ref="M1:N1"/>
    <mergeCell ref="G2:H2"/>
    <mergeCell ref="I2:J2"/>
    <mergeCell ref="K2:L2"/>
    <mergeCell ref="M2:N2"/>
    <mergeCell ref="E2:F2"/>
    <mergeCell ref="C1:D1"/>
    <mergeCell ref="E1:F1"/>
    <mergeCell ref="C2:D2"/>
    <mergeCell ref="G1:H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C26780-4765-4317-A61C-D511BA8D2EAA}">
  <dimension ref="A1:O86"/>
  <sheetViews>
    <sheetView workbookViewId="0">
      <pane xSplit="2" ySplit="3" topLeftCell="M4" activePane="bottomRight" state="frozen"/>
      <selection activeCell="D8" sqref="D8:J8"/>
      <selection pane="topRight" activeCell="D8" sqref="D8:J8"/>
      <selection pane="bottomLeft" activeCell="D8" sqref="D8:J8"/>
      <selection pane="bottomRight" activeCell="M9" sqref="M9"/>
    </sheetView>
  </sheetViews>
  <sheetFormatPr defaultRowHeight="15" x14ac:dyDescent="0.25"/>
  <cols>
    <col min="1" max="1" width="64.28515625" style="76" bestFit="1" customWidth="1"/>
    <col min="2" max="6" width="21.5703125" style="76" customWidth="1"/>
    <col min="7" max="8" width="24" style="77" customWidth="1"/>
    <col min="9" max="10" width="24" style="72" customWidth="1"/>
    <col min="11" max="14" width="24" customWidth="1"/>
  </cols>
  <sheetData>
    <row r="1" spans="1:14" ht="15" customHeight="1" x14ac:dyDescent="0.25">
      <c r="A1" s="66"/>
      <c r="B1" s="66"/>
      <c r="C1" s="144">
        <v>2019</v>
      </c>
      <c r="D1" s="144"/>
      <c r="E1" s="144">
        <v>2020</v>
      </c>
      <c r="F1" s="144"/>
      <c r="G1" s="144">
        <v>2021</v>
      </c>
      <c r="H1" s="144"/>
      <c r="I1" s="144">
        <v>2022</v>
      </c>
      <c r="J1" s="144"/>
      <c r="K1" s="144">
        <v>2023</v>
      </c>
      <c r="L1" s="144"/>
      <c r="M1" s="144">
        <v>2024</v>
      </c>
      <c r="N1" s="144"/>
    </row>
    <row r="2" spans="1:14" ht="15" customHeight="1" x14ac:dyDescent="0.25">
      <c r="A2" s="66"/>
      <c r="B2" s="66"/>
      <c r="C2" s="143">
        <v>0.155</v>
      </c>
      <c r="D2" s="143"/>
      <c r="E2" s="143">
        <v>0.155</v>
      </c>
      <c r="F2" s="143"/>
      <c r="G2" s="143">
        <v>0.155</v>
      </c>
      <c r="H2" s="143"/>
      <c r="I2" s="143">
        <v>0.155</v>
      </c>
      <c r="J2" s="143"/>
      <c r="K2" s="143">
        <v>0.1525</v>
      </c>
      <c r="L2" s="143"/>
      <c r="M2" s="143">
        <v>0.1525</v>
      </c>
      <c r="N2" s="143"/>
    </row>
    <row r="3" spans="1:14" ht="15.75" customHeight="1" x14ac:dyDescent="0.25">
      <c r="A3" s="66" t="s">
        <v>1</v>
      </c>
      <c r="B3" s="66" t="s">
        <v>73</v>
      </c>
      <c r="C3" s="67" t="s">
        <v>72</v>
      </c>
      <c r="D3" s="67" t="s">
        <v>99</v>
      </c>
      <c r="E3" s="67" t="s">
        <v>72</v>
      </c>
      <c r="F3" s="67" t="s">
        <v>99</v>
      </c>
      <c r="G3" s="67" t="s">
        <v>72</v>
      </c>
      <c r="H3" s="67" t="s">
        <v>99</v>
      </c>
      <c r="I3" s="67" t="s">
        <v>72</v>
      </c>
      <c r="J3" s="67" t="s">
        <v>99</v>
      </c>
      <c r="K3" s="67" t="s">
        <v>72</v>
      </c>
      <c r="L3" s="67" t="s">
        <v>99</v>
      </c>
      <c r="M3" s="67" t="s">
        <v>72</v>
      </c>
      <c r="N3" s="67" t="s">
        <v>99</v>
      </c>
    </row>
    <row r="4" spans="1:14" ht="47.25" x14ac:dyDescent="0.25">
      <c r="A4" s="23" t="s">
        <v>10</v>
      </c>
      <c r="B4" s="7" t="s">
        <v>12</v>
      </c>
      <c r="C4" s="7"/>
      <c r="D4" s="7"/>
      <c r="E4" s="7"/>
      <c r="F4" s="7"/>
      <c r="G4" s="67">
        <v>91688</v>
      </c>
      <c r="H4" s="67"/>
      <c r="I4" s="67">
        <v>11921.886</v>
      </c>
      <c r="J4" s="67"/>
      <c r="K4" s="67">
        <v>2569.9659999999999</v>
      </c>
      <c r="L4" s="67"/>
      <c r="M4" s="67">
        <v>2569.9659999999999</v>
      </c>
      <c r="N4" s="67"/>
    </row>
    <row r="5" spans="1:14" ht="31.5" x14ac:dyDescent="0.25">
      <c r="A5" s="70" t="str">
        <f>A4</f>
        <v>Long Span Initiative</v>
      </c>
      <c r="B5" s="71" t="s">
        <v>104</v>
      </c>
      <c r="C5" s="71"/>
      <c r="D5" s="71"/>
      <c r="E5" s="71"/>
      <c r="F5" s="71"/>
      <c r="G5" s="73">
        <v>14211.64</v>
      </c>
      <c r="H5" s="73"/>
      <c r="I5" s="73">
        <v>1847.8923300000001</v>
      </c>
      <c r="J5" s="73"/>
      <c r="K5" s="73">
        <v>391.91981499999997</v>
      </c>
      <c r="L5" s="73"/>
      <c r="M5" s="73">
        <v>391.91981499999997</v>
      </c>
      <c r="N5" s="73"/>
    </row>
    <row r="6" spans="1:14" ht="63" x14ac:dyDescent="0.25">
      <c r="A6" s="23" t="s">
        <v>14</v>
      </c>
      <c r="B6" s="7" t="s">
        <v>15</v>
      </c>
      <c r="C6" s="98">
        <v>249288</v>
      </c>
      <c r="D6" s="98"/>
      <c r="E6" s="98">
        <v>509814</v>
      </c>
      <c r="F6" s="98"/>
      <c r="G6" s="98">
        <v>557495</v>
      </c>
      <c r="H6" s="98"/>
      <c r="I6" s="98">
        <v>580066</v>
      </c>
      <c r="J6" s="98"/>
      <c r="K6" s="98">
        <v>604826</v>
      </c>
      <c r="L6" s="98"/>
      <c r="M6" s="98">
        <v>698699</v>
      </c>
      <c r="N6" s="98"/>
    </row>
    <row r="7" spans="1:14" ht="47.25" x14ac:dyDescent="0.25">
      <c r="A7" s="23" t="str">
        <f t="shared" ref="A7:A8" si="0">A6</f>
        <v>WCCP</v>
      </c>
      <c r="B7" s="7" t="s">
        <v>12</v>
      </c>
      <c r="C7" s="67"/>
      <c r="D7" s="67"/>
      <c r="E7" s="67"/>
      <c r="F7" s="67"/>
      <c r="G7" s="67"/>
      <c r="H7" s="67"/>
      <c r="I7" s="67"/>
      <c r="J7" s="67"/>
      <c r="K7" s="67"/>
      <c r="L7" s="67"/>
      <c r="M7" s="67"/>
      <c r="N7" s="67"/>
    </row>
    <row r="8" spans="1:14" ht="47.25" x14ac:dyDescent="0.25">
      <c r="A8" s="23" t="str">
        <f t="shared" si="0"/>
        <v>WCCP</v>
      </c>
      <c r="B8" s="7" t="s">
        <v>20</v>
      </c>
      <c r="C8" s="67">
        <v>-1922</v>
      </c>
      <c r="D8" s="67"/>
      <c r="E8" s="67">
        <v>42735</v>
      </c>
      <c r="F8" s="67"/>
      <c r="G8" s="67">
        <v>364196</v>
      </c>
      <c r="H8" s="67"/>
      <c r="I8" s="67">
        <v>228532</v>
      </c>
      <c r="J8" s="67"/>
      <c r="K8" s="67">
        <v>202396</v>
      </c>
      <c r="L8" s="97"/>
      <c r="M8" s="67">
        <v>585788</v>
      </c>
      <c r="N8" s="97"/>
    </row>
    <row r="9" spans="1:14" ht="31.5" x14ac:dyDescent="0.25">
      <c r="A9" s="70" t="str">
        <f>A8</f>
        <v>WCCP</v>
      </c>
      <c r="B9" s="71" t="s">
        <v>104</v>
      </c>
      <c r="C9" s="71"/>
      <c r="D9" s="71"/>
      <c r="E9" s="71"/>
      <c r="F9" s="71"/>
      <c r="G9" s="73">
        <v>-14013</v>
      </c>
      <c r="H9" s="73"/>
      <c r="I9" s="73">
        <v>52668</v>
      </c>
      <c r="J9" s="73"/>
      <c r="K9" s="73">
        <v>83638</v>
      </c>
      <c r="L9" s="73"/>
      <c r="M9" s="73">
        <v>3644</v>
      </c>
      <c r="N9" s="73"/>
    </row>
    <row r="10" spans="1:14" ht="63" x14ac:dyDescent="0.25">
      <c r="A10" s="23" t="s">
        <v>24</v>
      </c>
      <c r="B10" s="7" t="s">
        <v>15</v>
      </c>
      <c r="C10" s="7"/>
      <c r="D10" s="7"/>
      <c r="E10" s="7"/>
      <c r="F10" s="7"/>
      <c r="G10" s="67"/>
      <c r="H10" s="67"/>
      <c r="I10" s="67"/>
      <c r="J10" s="67"/>
      <c r="K10" s="67"/>
      <c r="L10" s="67"/>
      <c r="M10" s="67"/>
      <c r="N10" s="67"/>
    </row>
    <row r="11" spans="1:14" ht="47.25" x14ac:dyDescent="0.25">
      <c r="A11" s="23" t="str">
        <f t="shared" ref="A11:A12" si="1">A10</f>
        <v>TUG</v>
      </c>
      <c r="B11" s="7" t="s">
        <v>12</v>
      </c>
      <c r="C11" s="7"/>
      <c r="D11" s="7"/>
      <c r="E11" s="7"/>
      <c r="F11" s="7"/>
      <c r="G11" s="67"/>
      <c r="H11" s="67"/>
      <c r="I11" s="67"/>
      <c r="J11" s="67"/>
      <c r="K11" s="67"/>
      <c r="L11" s="67"/>
      <c r="M11" s="67"/>
      <c r="N11" s="67"/>
    </row>
    <row r="12" spans="1:14" ht="63" x14ac:dyDescent="0.25">
      <c r="A12" s="23" t="str">
        <f t="shared" si="1"/>
        <v>TUG</v>
      </c>
      <c r="B12" s="7" t="s">
        <v>25</v>
      </c>
      <c r="C12" s="7"/>
      <c r="D12" s="7"/>
      <c r="E12" s="7"/>
      <c r="F12" s="7"/>
      <c r="G12" s="67">
        <v>6605</v>
      </c>
      <c r="H12" s="67"/>
      <c r="I12" s="67">
        <v>29587</v>
      </c>
      <c r="J12" s="67"/>
      <c r="K12" s="67">
        <v>17085.06666999992</v>
      </c>
      <c r="L12" s="67"/>
      <c r="M12" s="67"/>
      <c r="N12" s="67"/>
    </row>
    <row r="13" spans="1:14" ht="31.5" x14ac:dyDescent="0.25">
      <c r="A13" s="70" t="str">
        <f>A12</f>
        <v>TUG</v>
      </c>
      <c r="B13" s="71" t="s">
        <v>104</v>
      </c>
      <c r="C13" s="71"/>
      <c r="D13" s="71"/>
      <c r="E13" s="71"/>
      <c r="F13" s="71"/>
      <c r="G13" s="73">
        <v>1023.775</v>
      </c>
      <c r="H13" s="73"/>
      <c r="I13" s="73">
        <v>4585.9849999999997</v>
      </c>
      <c r="J13" s="73"/>
      <c r="K13" s="73">
        <v>2605.4726671749877</v>
      </c>
      <c r="L13" s="73"/>
      <c r="M13" s="73">
        <v>0</v>
      </c>
      <c r="N13" s="73"/>
    </row>
    <row r="14" spans="1:14" ht="47.25" x14ac:dyDescent="0.25">
      <c r="A14" s="74" t="s">
        <v>29</v>
      </c>
      <c r="B14" s="7" t="s">
        <v>12</v>
      </c>
      <c r="C14" s="7"/>
      <c r="D14" s="7"/>
      <c r="E14" s="7"/>
      <c r="F14" s="7"/>
      <c r="G14" s="67"/>
      <c r="H14" s="67"/>
      <c r="I14" s="67"/>
      <c r="J14" s="67"/>
      <c r="K14" s="67"/>
      <c r="L14" s="67"/>
      <c r="M14" s="67"/>
      <c r="N14" s="67"/>
    </row>
    <row r="15" spans="1:14" ht="31.5" x14ac:dyDescent="0.25">
      <c r="A15" s="70" t="str">
        <f>A14</f>
        <v>Rapid Earth Fault Current Limiter (REFCL)</v>
      </c>
      <c r="B15" s="71" t="s">
        <v>104</v>
      </c>
      <c r="C15" s="71"/>
      <c r="D15" s="71"/>
      <c r="E15" s="71"/>
      <c r="F15" s="71"/>
      <c r="G15" s="73">
        <v>0</v>
      </c>
      <c r="H15" s="73"/>
      <c r="I15" s="73">
        <v>0</v>
      </c>
      <c r="J15" s="73"/>
      <c r="K15" s="73">
        <v>0</v>
      </c>
      <c r="L15" s="73"/>
      <c r="M15" s="73">
        <v>0</v>
      </c>
      <c r="N15" s="73"/>
    </row>
    <row r="16" spans="1:14" ht="63" x14ac:dyDescent="0.25">
      <c r="A16" s="23" t="s">
        <v>30</v>
      </c>
      <c r="B16" s="7" t="s">
        <v>15</v>
      </c>
      <c r="C16" s="7"/>
      <c r="D16" s="7"/>
      <c r="E16" s="7"/>
      <c r="F16" s="7"/>
      <c r="G16" s="67"/>
      <c r="H16" s="67"/>
      <c r="I16" s="67"/>
      <c r="J16" s="67"/>
      <c r="K16" s="67"/>
      <c r="L16" s="67"/>
      <c r="M16" s="67"/>
      <c r="N16" s="67"/>
    </row>
    <row r="17" spans="1:14" ht="63" x14ac:dyDescent="0.25">
      <c r="A17" s="23" t="str">
        <f t="shared" ref="A17:A18" si="2">A16</f>
        <v>Enhanced overhead inspections and remediations</v>
      </c>
      <c r="B17" s="7" t="s">
        <v>25</v>
      </c>
      <c r="C17" s="7"/>
      <c r="D17" s="7"/>
      <c r="E17" s="7"/>
      <c r="F17" s="7"/>
      <c r="G17" s="67">
        <v>135046</v>
      </c>
      <c r="H17" s="67">
        <v>105846</v>
      </c>
      <c r="I17" s="67">
        <v>137663</v>
      </c>
      <c r="J17" s="67">
        <v>108502</v>
      </c>
      <c r="K17" s="67">
        <v>108313.15328999859</v>
      </c>
      <c r="L17" s="67">
        <v>103951.64910673926</v>
      </c>
      <c r="M17" s="67"/>
      <c r="N17" s="67"/>
    </row>
    <row r="18" spans="1:14" ht="47.25" x14ac:dyDescent="0.25">
      <c r="A18" s="23" t="str">
        <f t="shared" si="2"/>
        <v>Enhanced overhead inspections and remediations</v>
      </c>
      <c r="B18" s="7" t="s">
        <v>31</v>
      </c>
      <c r="C18" s="7"/>
      <c r="D18" s="7"/>
      <c r="E18" s="7"/>
      <c r="F18" s="7"/>
      <c r="G18" s="67"/>
      <c r="H18" s="67">
        <v>545</v>
      </c>
      <c r="I18" s="67"/>
      <c r="J18" s="67">
        <v>1</v>
      </c>
      <c r="K18" s="67"/>
      <c r="L18" s="67">
        <v>5.6846726515950214</v>
      </c>
      <c r="M18" s="67"/>
      <c r="N18" s="67"/>
    </row>
    <row r="19" spans="1:14" ht="31.5" x14ac:dyDescent="0.25">
      <c r="A19" s="70" t="str">
        <f>A18</f>
        <v>Enhanced overhead inspections and remediations</v>
      </c>
      <c r="B19" s="71" t="s">
        <v>104</v>
      </c>
      <c r="C19" s="71"/>
      <c r="D19" s="71"/>
      <c r="E19" s="71"/>
      <c r="F19" s="71"/>
      <c r="G19" s="73">
        <v>20932.13</v>
      </c>
      <c r="H19" s="73">
        <v>106391</v>
      </c>
      <c r="I19" s="73">
        <v>21337.764999999999</v>
      </c>
      <c r="J19" s="73">
        <v>108503</v>
      </c>
      <c r="K19" s="73">
        <v>16517.755876724787</v>
      </c>
      <c r="L19" s="73">
        <v>103957.33377939086</v>
      </c>
      <c r="M19" s="73">
        <v>0</v>
      </c>
      <c r="N19" s="73">
        <v>0</v>
      </c>
    </row>
    <row r="20" spans="1:14" ht="63" x14ac:dyDescent="0.25">
      <c r="A20" s="23" t="s">
        <v>33</v>
      </c>
      <c r="B20" s="7" t="s">
        <v>15</v>
      </c>
      <c r="C20" s="7"/>
      <c r="D20" s="7"/>
      <c r="E20" s="7"/>
      <c r="F20" s="7"/>
      <c r="G20" s="67"/>
      <c r="H20" s="67"/>
      <c r="I20" s="67"/>
      <c r="J20" s="67"/>
      <c r="K20" s="67"/>
      <c r="L20" s="67"/>
      <c r="M20" s="67"/>
      <c r="N20" s="67"/>
    </row>
    <row r="21" spans="1:14" ht="63" x14ac:dyDescent="0.25">
      <c r="A21" s="23" t="str">
        <f>A20</f>
        <v>Public Safety Power Shutoffs</v>
      </c>
      <c r="B21" s="7" t="s">
        <v>25</v>
      </c>
      <c r="C21" s="7"/>
      <c r="D21" s="7"/>
      <c r="E21" s="7"/>
      <c r="F21" s="7"/>
      <c r="G21" s="67">
        <v>3306</v>
      </c>
      <c r="H21" s="67">
        <v>20235</v>
      </c>
      <c r="I21" s="67">
        <v>5876</v>
      </c>
      <c r="J21" s="67">
        <v>11317</v>
      </c>
      <c r="K21" s="67">
        <v>3798.3281999999999</v>
      </c>
      <c r="L21" s="67">
        <v>49258.243443089654</v>
      </c>
      <c r="M21" s="67"/>
      <c r="N21" s="67"/>
    </row>
    <row r="22" spans="1:14" ht="31.5" x14ac:dyDescent="0.25">
      <c r="A22" s="70" t="str">
        <f>A21</f>
        <v>Public Safety Power Shutoffs</v>
      </c>
      <c r="B22" s="71" t="s">
        <v>104</v>
      </c>
      <c r="C22" s="71"/>
      <c r="D22" s="71"/>
      <c r="E22" s="71"/>
      <c r="F22" s="71"/>
      <c r="G22" s="73">
        <v>512.42999999999995</v>
      </c>
      <c r="H22" s="73">
        <v>20235</v>
      </c>
      <c r="I22" s="73">
        <v>910.78</v>
      </c>
      <c r="J22" s="73">
        <v>11317</v>
      </c>
      <c r="K22" s="73">
        <v>579.24505049999993</v>
      </c>
      <c r="L22" s="73">
        <v>49258.243443089654</v>
      </c>
      <c r="M22" s="73">
        <v>0</v>
      </c>
      <c r="N22" s="73">
        <v>0</v>
      </c>
    </row>
    <row r="23" spans="1:14" ht="63" x14ac:dyDescent="0.25">
      <c r="A23" s="23" t="s">
        <v>34</v>
      </c>
      <c r="B23" s="7" t="s">
        <v>15</v>
      </c>
      <c r="C23" s="7"/>
      <c r="D23" s="7"/>
      <c r="E23" s="7"/>
      <c r="F23" s="7"/>
      <c r="G23" s="67"/>
      <c r="H23" s="67"/>
      <c r="I23" s="67"/>
      <c r="J23" s="67"/>
      <c r="K23" s="67"/>
      <c r="L23" s="67"/>
      <c r="M23" s="67"/>
      <c r="N23" s="67"/>
    </row>
    <row r="24" spans="1:14" ht="63" x14ac:dyDescent="0.25">
      <c r="A24" s="23" t="str">
        <f>A23</f>
        <v>Enhanced situational awareness</v>
      </c>
      <c r="B24" s="7" t="s">
        <v>25</v>
      </c>
      <c r="C24" s="7"/>
      <c r="D24" s="7"/>
      <c r="E24" s="7"/>
      <c r="F24" s="7"/>
      <c r="G24" s="67">
        <v>5600</v>
      </c>
      <c r="H24" s="67">
        <v>5600</v>
      </c>
      <c r="I24" s="67">
        <v>2983</v>
      </c>
      <c r="J24" s="67">
        <v>5615</v>
      </c>
      <c r="K24" s="67">
        <v>2170.0578200000004</v>
      </c>
      <c r="L24" s="67">
        <v>7759.9295710770357</v>
      </c>
      <c r="M24" s="67"/>
      <c r="N24" s="67"/>
    </row>
    <row r="25" spans="1:14" ht="31.5" x14ac:dyDescent="0.25">
      <c r="A25" s="70" t="str">
        <f>A24</f>
        <v>Enhanced situational awareness</v>
      </c>
      <c r="B25" s="71" t="s">
        <v>104</v>
      </c>
      <c r="C25" s="71"/>
      <c r="D25" s="71"/>
      <c r="E25" s="71"/>
      <c r="F25" s="71"/>
      <c r="G25" s="73">
        <v>868</v>
      </c>
      <c r="H25" s="73">
        <v>5600</v>
      </c>
      <c r="I25" s="73">
        <v>462.36500000000001</v>
      </c>
      <c r="J25" s="73">
        <v>5615</v>
      </c>
      <c r="K25" s="73">
        <v>330.93381755000007</v>
      </c>
      <c r="L25" s="73">
        <v>7759.9295710770357</v>
      </c>
      <c r="M25" s="73">
        <v>0</v>
      </c>
      <c r="N25" s="73">
        <v>0</v>
      </c>
    </row>
    <row r="26" spans="1:14" ht="63" x14ac:dyDescent="0.25">
      <c r="A26" s="74" t="s">
        <v>35</v>
      </c>
      <c r="B26" s="7" t="s">
        <v>25</v>
      </c>
      <c r="C26" s="7"/>
      <c r="D26" s="7"/>
      <c r="E26" s="7"/>
      <c r="F26" s="7"/>
      <c r="G26" s="67"/>
      <c r="H26" s="67">
        <v>17545</v>
      </c>
      <c r="I26" s="67"/>
      <c r="J26" s="67">
        <v>18200</v>
      </c>
      <c r="K26" s="67"/>
      <c r="L26" s="67"/>
      <c r="M26" s="67"/>
      <c r="N26" s="67"/>
    </row>
    <row r="27" spans="1:14" ht="31.5" x14ac:dyDescent="0.25">
      <c r="A27" s="70" t="str">
        <f>A26</f>
        <v>Aerial suppression</v>
      </c>
      <c r="B27" s="71" t="s">
        <v>104</v>
      </c>
      <c r="C27" s="71"/>
      <c r="D27" s="71"/>
      <c r="E27" s="71"/>
      <c r="F27" s="71"/>
      <c r="G27" s="73">
        <v>0</v>
      </c>
      <c r="H27" s="73">
        <v>17545</v>
      </c>
      <c r="I27" s="73">
        <v>0</v>
      </c>
      <c r="J27" s="73">
        <v>18200</v>
      </c>
      <c r="K27" s="73">
        <v>0</v>
      </c>
      <c r="L27" s="73">
        <v>0</v>
      </c>
      <c r="M27" s="73">
        <v>0</v>
      </c>
      <c r="N27" s="73">
        <v>0</v>
      </c>
    </row>
    <row r="28" spans="1:14" ht="63" x14ac:dyDescent="0.25">
      <c r="A28" s="23" t="s">
        <v>36</v>
      </c>
      <c r="B28" s="7" t="s">
        <v>25</v>
      </c>
      <c r="C28" s="7"/>
      <c r="D28" s="7"/>
      <c r="E28" s="7"/>
      <c r="F28" s="7"/>
      <c r="G28" s="67">
        <v>5694</v>
      </c>
      <c r="H28" s="67">
        <v>502</v>
      </c>
      <c r="I28" s="67">
        <v>16154</v>
      </c>
      <c r="J28" s="75">
        <v>694</v>
      </c>
      <c r="K28" s="67">
        <v>20701.345659999959</v>
      </c>
      <c r="L28" s="75">
        <v>617.75274295222243</v>
      </c>
      <c r="M28" s="67"/>
      <c r="N28" s="75"/>
    </row>
    <row r="29" spans="1:14" ht="47.25" x14ac:dyDescent="0.25">
      <c r="A29" s="23" t="str">
        <f>A28</f>
        <v>Alternative/Emerging technologies (e.g., ground fault neutralizers)</v>
      </c>
      <c r="B29" s="7" t="s">
        <v>31</v>
      </c>
      <c r="C29" s="7"/>
      <c r="D29" s="7"/>
      <c r="E29" s="7"/>
      <c r="F29" s="7"/>
      <c r="G29" s="67"/>
      <c r="H29" s="67"/>
      <c r="I29" s="67"/>
      <c r="J29" s="75"/>
      <c r="K29" s="67"/>
      <c r="L29" s="75">
        <v>575.27965208659066</v>
      </c>
      <c r="M29" s="67"/>
      <c r="N29" s="75"/>
    </row>
    <row r="30" spans="1:14" ht="31.5" x14ac:dyDescent="0.25">
      <c r="A30" s="70" t="str">
        <f>A29</f>
        <v>Alternative/Emerging technologies (e.g., ground fault neutralizers)</v>
      </c>
      <c r="B30" s="71" t="s">
        <v>104</v>
      </c>
      <c r="C30" s="71"/>
      <c r="D30" s="71"/>
      <c r="E30" s="71"/>
      <c r="F30" s="71"/>
      <c r="G30" s="73">
        <v>882.57</v>
      </c>
      <c r="H30" s="73">
        <v>502</v>
      </c>
      <c r="I30" s="73">
        <v>2503.87</v>
      </c>
      <c r="J30" s="73">
        <v>694</v>
      </c>
      <c r="K30" s="73">
        <v>3156.9552131499936</v>
      </c>
      <c r="L30" s="73">
        <v>1193.0323950388131</v>
      </c>
      <c r="M30" s="73">
        <v>0</v>
      </c>
      <c r="N30" s="73">
        <v>0</v>
      </c>
    </row>
    <row r="31" spans="1:14" ht="63" x14ac:dyDescent="0.25">
      <c r="A31" s="23" t="s">
        <v>37</v>
      </c>
      <c r="B31" s="7" t="s">
        <v>25</v>
      </c>
      <c r="C31" s="7"/>
      <c r="D31" s="7"/>
      <c r="E31" s="7"/>
      <c r="F31" s="7"/>
      <c r="G31" s="67">
        <v>7915</v>
      </c>
      <c r="H31" s="67">
        <v>12</v>
      </c>
      <c r="I31" s="67">
        <v>17825</v>
      </c>
      <c r="J31" s="75">
        <v>1027</v>
      </c>
      <c r="K31" s="67">
        <v>6305.8006099999975</v>
      </c>
      <c r="L31" s="75">
        <v>2904.4552999999992</v>
      </c>
      <c r="M31" s="67"/>
      <c r="N31" s="75"/>
    </row>
    <row r="32" spans="1:14" ht="31.5" x14ac:dyDescent="0.25">
      <c r="A32" s="70" t="str">
        <f>A31</f>
        <v>Sectionalizing devices</v>
      </c>
      <c r="B32" s="71" t="s">
        <v>104</v>
      </c>
      <c r="C32" s="71"/>
      <c r="D32" s="71"/>
      <c r="E32" s="71"/>
      <c r="F32" s="71"/>
      <c r="G32" s="73">
        <v>1226.825</v>
      </c>
      <c r="H32" s="73">
        <v>12</v>
      </c>
      <c r="I32" s="73">
        <v>2762.875</v>
      </c>
      <c r="J32" s="73">
        <v>1027</v>
      </c>
      <c r="K32" s="73">
        <v>961.63459302499962</v>
      </c>
      <c r="L32" s="73">
        <v>2904.4552999999992</v>
      </c>
      <c r="M32" s="73">
        <v>0</v>
      </c>
      <c r="N32" s="73">
        <v>0</v>
      </c>
    </row>
    <row r="33" spans="1:14" ht="63" x14ac:dyDescent="0.25">
      <c r="A33" s="23" t="s">
        <v>38</v>
      </c>
      <c r="B33" s="7" t="s">
        <v>25</v>
      </c>
      <c r="C33" s="7"/>
      <c r="D33" s="7"/>
      <c r="E33" s="7"/>
      <c r="F33" s="7"/>
      <c r="G33" s="67">
        <v>11206</v>
      </c>
      <c r="H33" s="67">
        <v>37274</v>
      </c>
      <c r="I33" s="67">
        <v>13266</v>
      </c>
      <c r="J33" s="67">
        <v>33894</v>
      </c>
      <c r="K33" s="67">
        <v>8835.4120700000003</v>
      </c>
      <c r="L33" s="67">
        <v>39555.852922953265</v>
      </c>
      <c r="M33" s="67"/>
      <c r="N33" s="67"/>
    </row>
    <row r="34" spans="1:14" ht="31.5" x14ac:dyDescent="0.25">
      <c r="A34" s="70" t="str">
        <f>A33</f>
        <v>Community Outreach and Engagement</v>
      </c>
      <c r="B34" s="71" t="s">
        <v>104</v>
      </c>
      <c r="C34" s="71"/>
      <c r="D34" s="71"/>
      <c r="E34" s="71"/>
      <c r="F34" s="71"/>
      <c r="G34" s="73">
        <v>1736.93</v>
      </c>
      <c r="H34" s="73">
        <v>37274</v>
      </c>
      <c r="I34" s="73">
        <v>2056.23</v>
      </c>
      <c r="J34" s="73">
        <v>33894</v>
      </c>
      <c r="K34" s="73">
        <v>1347.4003406750001</v>
      </c>
      <c r="L34" s="73">
        <v>39555.852922953265</v>
      </c>
      <c r="M34" s="73">
        <v>0</v>
      </c>
      <c r="N34" s="73">
        <v>0</v>
      </c>
    </row>
    <row r="35" spans="1:14" ht="63" x14ac:dyDescent="0.25">
      <c r="A35" s="23" t="s">
        <v>39</v>
      </c>
      <c r="B35" s="7" t="s">
        <v>25</v>
      </c>
      <c r="C35" s="7"/>
      <c r="D35" s="7"/>
      <c r="E35" s="7"/>
      <c r="F35" s="7"/>
      <c r="G35" s="67">
        <v>3497</v>
      </c>
      <c r="H35" s="67">
        <v>5596</v>
      </c>
      <c r="I35" s="67">
        <v>766</v>
      </c>
      <c r="J35" s="67">
        <v>7205</v>
      </c>
      <c r="K35" s="67">
        <v>291.36917</v>
      </c>
      <c r="L35" s="67">
        <v>6388.2910992107418</v>
      </c>
      <c r="M35" s="67"/>
      <c r="N35" s="67"/>
    </row>
    <row r="36" spans="1:14" ht="31.5" x14ac:dyDescent="0.25">
      <c r="A36" s="70" t="str">
        <f>A35</f>
        <v>Emergency Preparedness</v>
      </c>
      <c r="B36" s="71" t="s">
        <v>104</v>
      </c>
      <c r="C36" s="71"/>
      <c r="D36" s="71"/>
      <c r="E36" s="71"/>
      <c r="F36" s="71"/>
      <c r="G36" s="73">
        <v>542.03499999999997</v>
      </c>
      <c r="H36" s="73">
        <v>5596</v>
      </c>
      <c r="I36" s="73">
        <v>118.73</v>
      </c>
      <c r="J36" s="73">
        <v>7205</v>
      </c>
      <c r="K36" s="73">
        <v>44.433798424999999</v>
      </c>
      <c r="L36" s="73">
        <v>6388.2910992107418</v>
      </c>
      <c r="M36" s="73">
        <v>0</v>
      </c>
      <c r="N36" s="73">
        <v>0</v>
      </c>
    </row>
    <row r="37" spans="1:14" ht="63" x14ac:dyDescent="0.25">
      <c r="A37" s="23" t="s">
        <v>40</v>
      </c>
      <c r="B37" s="7" t="s">
        <v>25</v>
      </c>
      <c r="C37" s="7"/>
      <c r="D37" s="7"/>
      <c r="E37" s="7"/>
      <c r="F37" s="7"/>
      <c r="G37" s="67">
        <v>7965</v>
      </c>
      <c r="H37" s="67">
        <v>616</v>
      </c>
      <c r="I37" s="67">
        <v>644</v>
      </c>
      <c r="J37" s="67">
        <v>515</v>
      </c>
      <c r="K37" s="67">
        <v>57.228119999999983</v>
      </c>
      <c r="L37" s="67">
        <v>362.00536999999997</v>
      </c>
      <c r="M37" s="67"/>
      <c r="N37" s="67"/>
    </row>
    <row r="38" spans="1:14" ht="31.5" x14ac:dyDescent="0.25">
      <c r="A38" s="70" t="str">
        <f>A37</f>
        <v>Grid Design, Operations, and Maintenance</v>
      </c>
      <c r="B38" s="71" t="s">
        <v>104</v>
      </c>
      <c r="C38" s="71"/>
      <c r="D38" s="71"/>
      <c r="E38" s="71"/>
      <c r="F38" s="71"/>
      <c r="G38" s="73">
        <v>1234.575</v>
      </c>
      <c r="H38" s="73">
        <v>616</v>
      </c>
      <c r="I38" s="73">
        <v>99.82</v>
      </c>
      <c r="J38" s="73">
        <v>515</v>
      </c>
      <c r="K38" s="73">
        <v>8.7272882999999979</v>
      </c>
      <c r="L38" s="73">
        <v>362.00536999999997</v>
      </c>
      <c r="M38" s="73">
        <v>0</v>
      </c>
      <c r="N38" s="73">
        <v>0</v>
      </c>
    </row>
    <row r="39" spans="1:14" ht="63" x14ac:dyDescent="0.25">
      <c r="A39" s="23" t="s">
        <v>41</v>
      </c>
      <c r="B39" s="7" t="s">
        <v>25</v>
      </c>
      <c r="C39" s="7"/>
      <c r="D39" s="7"/>
      <c r="E39" s="7"/>
      <c r="F39" s="7"/>
      <c r="G39" s="67"/>
      <c r="H39" s="67">
        <v>10604</v>
      </c>
      <c r="I39" s="67"/>
      <c r="J39" s="67">
        <v>8685</v>
      </c>
      <c r="K39" s="67"/>
      <c r="L39" s="67">
        <v>3990.7242246518931</v>
      </c>
      <c r="M39" s="67"/>
      <c r="N39" s="67"/>
    </row>
    <row r="40" spans="1:14" ht="31.5" x14ac:dyDescent="0.25">
      <c r="A40" s="70" t="str">
        <f>A39</f>
        <v>Overview of Service Territory</v>
      </c>
      <c r="B40" s="71" t="s">
        <v>104</v>
      </c>
      <c r="C40" s="71"/>
      <c r="D40" s="71"/>
      <c r="E40" s="71"/>
      <c r="F40" s="71"/>
      <c r="G40" s="73">
        <v>0</v>
      </c>
      <c r="H40" s="73">
        <v>10604</v>
      </c>
      <c r="I40" s="73">
        <v>0</v>
      </c>
      <c r="J40" s="73">
        <v>8685</v>
      </c>
      <c r="K40" s="73">
        <v>0</v>
      </c>
      <c r="L40" s="73">
        <v>3990.7242246518931</v>
      </c>
      <c r="M40" s="73">
        <v>0</v>
      </c>
      <c r="N40" s="73">
        <v>0</v>
      </c>
    </row>
    <row r="41" spans="1:14" ht="63" x14ac:dyDescent="0.25">
      <c r="A41" s="23" t="s">
        <v>42</v>
      </c>
      <c r="B41" s="7" t="s">
        <v>25</v>
      </c>
      <c r="C41" s="7"/>
      <c r="D41" s="7"/>
      <c r="E41" s="7"/>
      <c r="F41" s="7"/>
      <c r="G41" s="67"/>
      <c r="H41" s="67"/>
      <c r="I41" s="67"/>
      <c r="J41" s="67"/>
      <c r="K41" s="67"/>
      <c r="L41" s="67"/>
      <c r="M41" s="67"/>
      <c r="N41" s="67"/>
    </row>
    <row r="42" spans="1:14" ht="31.5" x14ac:dyDescent="0.25">
      <c r="A42" s="70" t="str">
        <f>A41</f>
        <v>Risk Methodology and Assessment</v>
      </c>
      <c r="B42" s="71" t="s">
        <v>104</v>
      </c>
      <c r="C42" s="71"/>
      <c r="D42" s="71"/>
      <c r="E42" s="71"/>
      <c r="F42" s="71"/>
      <c r="G42" s="73">
        <v>0</v>
      </c>
      <c r="H42" s="73">
        <v>0</v>
      </c>
      <c r="I42" s="73">
        <v>0</v>
      </c>
      <c r="J42" s="73">
        <v>0</v>
      </c>
      <c r="K42" s="73">
        <v>0</v>
      </c>
      <c r="L42" s="73">
        <v>0</v>
      </c>
      <c r="M42" s="73">
        <v>0</v>
      </c>
      <c r="N42" s="73">
        <v>0</v>
      </c>
    </row>
    <row r="43" spans="1:14" ht="63" x14ac:dyDescent="0.25">
      <c r="A43" s="23" t="s">
        <v>43</v>
      </c>
      <c r="B43" s="7" t="s">
        <v>25</v>
      </c>
      <c r="C43" s="7"/>
      <c r="D43" s="7"/>
      <c r="E43" s="7"/>
      <c r="F43" s="7"/>
      <c r="G43" s="67"/>
      <c r="H43" s="67">
        <v>394</v>
      </c>
      <c r="I43" s="67"/>
      <c r="J43" s="67">
        <v>495</v>
      </c>
      <c r="K43" s="67"/>
      <c r="L43" s="67">
        <v>1001.9155500000003</v>
      </c>
      <c r="M43" s="67"/>
      <c r="N43" s="67"/>
    </row>
    <row r="44" spans="1:14" ht="31.5" x14ac:dyDescent="0.25">
      <c r="A44" s="70" t="str">
        <f>A43</f>
        <v>Situational Awareness and Forecasting</v>
      </c>
      <c r="B44" s="71" t="s">
        <v>104</v>
      </c>
      <c r="C44" s="71"/>
      <c r="D44" s="71"/>
      <c r="E44" s="71"/>
      <c r="F44" s="71"/>
      <c r="G44" s="73">
        <v>0</v>
      </c>
      <c r="H44" s="73">
        <v>394</v>
      </c>
      <c r="I44" s="73">
        <v>0</v>
      </c>
      <c r="J44" s="73">
        <v>495</v>
      </c>
      <c r="K44" s="73">
        <v>0</v>
      </c>
      <c r="L44" s="73">
        <v>1001.9155500000003</v>
      </c>
      <c r="M44" s="73">
        <v>0</v>
      </c>
      <c r="N44" s="73">
        <v>0</v>
      </c>
    </row>
    <row r="45" spans="1:14" ht="63" x14ac:dyDescent="0.25">
      <c r="A45" s="23" t="s">
        <v>44</v>
      </c>
      <c r="B45" s="7" t="s">
        <v>25</v>
      </c>
      <c r="C45" s="7"/>
      <c r="D45" s="7"/>
      <c r="E45" s="7"/>
      <c r="F45" s="7"/>
      <c r="G45" s="67"/>
      <c r="H45" s="67">
        <v>343</v>
      </c>
      <c r="I45" s="67"/>
      <c r="J45" s="67">
        <v>281</v>
      </c>
      <c r="K45" s="67"/>
      <c r="L45" s="67"/>
      <c r="M45" s="67"/>
      <c r="N45" s="67"/>
    </row>
    <row r="46" spans="1:14" ht="31.5" x14ac:dyDescent="0.25">
      <c r="A46" s="70" t="str">
        <f>A45</f>
        <v>Wildfire Mitigation Strategy Development</v>
      </c>
      <c r="B46" s="71" t="s">
        <v>104</v>
      </c>
      <c r="C46" s="71"/>
      <c r="D46" s="71"/>
      <c r="E46" s="71"/>
      <c r="F46" s="71"/>
      <c r="G46" s="73">
        <v>0</v>
      </c>
      <c r="H46" s="73">
        <v>343</v>
      </c>
      <c r="I46" s="73">
        <v>0</v>
      </c>
      <c r="J46" s="73">
        <v>281</v>
      </c>
      <c r="K46" s="73">
        <v>0</v>
      </c>
      <c r="L46" s="73">
        <v>0</v>
      </c>
      <c r="M46" s="73">
        <v>0</v>
      </c>
      <c r="N46" s="73">
        <v>0</v>
      </c>
    </row>
    <row r="47" spans="1:14" ht="63" x14ac:dyDescent="0.25">
      <c r="A47" s="23" t="s">
        <v>45</v>
      </c>
      <c r="B47" s="7" t="s">
        <v>46</v>
      </c>
      <c r="C47" s="7"/>
      <c r="D47" s="7"/>
      <c r="E47" s="7"/>
      <c r="F47" s="7"/>
      <c r="G47" s="67"/>
      <c r="H47" s="67">
        <v>32946</v>
      </c>
      <c r="I47" s="67"/>
      <c r="J47" s="67">
        <v>29418.314708919421</v>
      </c>
      <c r="K47" s="67"/>
      <c r="L47" s="67">
        <v>17752.118566107481</v>
      </c>
      <c r="M47" s="67"/>
      <c r="N47" s="67"/>
    </row>
    <row r="48" spans="1:14" ht="63" x14ac:dyDescent="0.25">
      <c r="A48" s="23" t="str">
        <f t="shared" ref="A48:A49" si="3">A47</f>
        <v xml:space="preserve">Hazard Tree Management Program </v>
      </c>
      <c r="B48" s="7" t="s">
        <v>15</v>
      </c>
      <c r="C48" s="7"/>
      <c r="D48" s="7"/>
      <c r="E48" s="7"/>
      <c r="F48" s="7"/>
      <c r="G48" s="67"/>
      <c r="H48" s="67"/>
      <c r="I48" s="67"/>
      <c r="J48" s="67"/>
      <c r="K48" s="67"/>
      <c r="L48" s="67"/>
      <c r="M48" s="67"/>
      <c r="N48" s="67"/>
    </row>
    <row r="49" spans="1:15" ht="47.25" x14ac:dyDescent="0.25">
      <c r="A49" s="23" t="str">
        <f t="shared" si="3"/>
        <v xml:space="preserve">Hazard Tree Management Program </v>
      </c>
      <c r="B49" s="7" t="s">
        <v>31</v>
      </c>
      <c r="C49" s="7"/>
      <c r="D49" s="7"/>
      <c r="E49" s="7"/>
      <c r="F49" s="7"/>
      <c r="G49" s="67"/>
      <c r="H49" s="67"/>
      <c r="I49" s="67"/>
      <c r="J49" s="67"/>
      <c r="K49" s="67"/>
      <c r="L49" s="67"/>
      <c r="M49" s="67"/>
      <c r="N49" s="67"/>
    </row>
    <row r="50" spans="1:15" ht="31.5" x14ac:dyDescent="0.25">
      <c r="A50" s="70" t="str">
        <f>A49</f>
        <v xml:space="preserve">Hazard Tree Management Program </v>
      </c>
      <c r="B50" s="71" t="s">
        <v>104</v>
      </c>
      <c r="C50" s="71"/>
      <c r="D50" s="71"/>
      <c r="E50" s="71"/>
      <c r="F50" s="71"/>
      <c r="G50" s="73">
        <v>0</v>
      </c>
      <c r="H50" s="73">
        <v>32946</v>
      </c>
      <c r="I50" s="73">
        <v>0</v>
      </c>
      <c r="J50" s="73">
        <v>29418.314708919421</v>
      </c>
      <c r="K50" s="73">
        <v>0</v>
      </c>
      <c r="L50" s="73">
        <v>17752.118566107481</v>
      </c>
      <c r="M50" s="73">
        <v>0</v>
      </c>
      <c r="N50" s="73">
        <v>0</v>
      </c>
    </row>
    <row r="51" spans="1:15" ht="63" x14ac:dyDescent="0.25">
      <c r="A51" s="23" t="s">
        <v>50</v>
      </c>
      <c r="B51" s="7" t="s">
        <v>46</v>
      </c>
      <c r="C51" s="7"/>
      <c r="D51" s="7"/>
      <c r="E51" s="7"/>
      <c r="F51" s="7"/>
      <c r="G51" s="67"/>
      <c r="H51" s="67">
        <v>11167</v>
      </c>
      <c r="I51" s="67"/>
      <c r="J51" s="67">
        <v>13826.323360000006</v>
      </c>
      <c r="K51" s="67"/>
      <c r="L51" s="67">
        <v>12369.678539999999</v>
      </c>
      <c r="M51" s="67"/>
      <c r="N51" s="67"/>
    </row>
    <row r="52" spans="1:15" ht="63" x14ac:dyDescent="0.25">
      <c r="A52" s="23" t="str">
        <f t="shared" ref="A52:A53" si="4">A51</f>
        <v xml:space="preserve">Structure Brushing </v>
      </c>
      <c r="B52" s="7" t="s">
        <v>15</v>
      </c>
      <c r="C52" s="7"/>
      <c r="D52" s="7"/>
      <c r="E52" s="7"/>
      <c r="F52" s="7"/>
      <c r="G52" s="67"/>
      <c r="H52" s="67"/>
      <c r="I52" s="67"/>
      <c r="J52" s="67"/>
      <c r="K52" s="67"/>
      <c r="L52" s="67"/>
      <c r="M52" s="67"/>
      <c r="N52" s="67"/>
      <c r="O52" s="72"/>
    </row>
    <row r="53" spans="1:15" ht="47.25" x14ac:dyDescent="0.25">
      <c r="A53" s="23" t="str">
        <f t="shared" si="4"/>
        <v xml:space="preserve">Structure Brushing </v>
      </c>
      <c r="B53" s="7" t="s">
        <v>31</v>
      </c>
      <c r="C53" s="7"/>
      <c r="D53" s="7"/>
      <c r="E53" s="7"/>
      <c r="F53" s="7"/>
      <c r="G53" s="67"/>
      <c r="H53" s="67"/>
      <c r="I53" s="67"/>
      <c r="J53" s="67"/>
      <c r="K53" s="67"/>
      <c r="L53" s="67"/>
      <c r="M53" s="67"/>
      <c r="N53" s="67"/>
    </row>
    <row r="54" spans="1:15" ht="31.5" x14ac:dyDescent="0.25">
      <c r="A54" s="70" t="str">
        <f>A53</f>
        <v xml:space="preserve">Structure Brushing </v>
      </c>
      <c r="B54" s="71" t="s">
        <v>104</v>
      </c>
      <c r="C54" s="71"/>
      <c r="D54" s="71"/>
      <c r="E54" s="71"/>
      <c r="F54" s="71"/>
      <c r="G54" s="73">
        <v>0</v>
      </c>
      <c r="H54" s="73">
        <v>11167</v>
      </c>
      <c r="I54" s="73">
        <v>0</v>
      </c>
      <c r="J54" s="73">
        <v>13826.323360000006</v>
      </c>
      <c r="K54" s="73">
        <v>0</v>
      </c>
      <c r="L54" s="73">
        <v>12369.678539999999</v>
      </c>
      <c r="M54" s="73">
        <v>0</v>
      </c>
      <c r="N54" s="73">
        <v>0</v>
      </c>
    </row>
    <row r="55" spans="1:15" ht="63" x14ac:dyDescent="0.25">
      <c r="A55" s="23" t="s">
        <v>51</v>
      </c>
      <c r="B55" s="7" t="s">
        <v>46</v>
      </c>
      <c r="C55" s="7"/>
      <c r="D55" s="7"/>
      <c r="E55" s="7"/>
      <c r="F55" s="7"/>
      <c r="G55" s="67"/>
      <c r="H55" s="67"/>
      <c r="I55" s="67"/>
      <c r="J55" s="67"/>
      <c r="K55" s="67"/>
      <c r="L55" s="67"/>
      <c r="M55" s="67"/>
      <c r="N55" s="67"/>
    </row>
    <row r="56" spans="1:15" ht="63" x14ac:dyDescent="0.25">
      <c r="A56" s="23" t="str">
        <f t="shared" ref="A56:A57" si="5">A55</f>
        <v>Expanded Clearances for Generation Legacy Facilities  </v>
      </c>
      <c r="B56" s="7" t="s">
        <v>15</v>
      </c>
      <c r="C56" s="7"/>
      <c r="D56" s="7"/>
      <c r="E56" s="7"/>
      <c r="F56" s="7"/>
      <c r="G56" s="67"/>
      <c r="H56" s="67"/>
      <c r="I56" s="67"/>
      <c r="J56" s="67"/>
      <c r="K56" s="67"/>
      <c r="L56" s="67"/>
      <c r="M56" s="67"/>
      <c r="N56" s="67"/>
    </row>
    <row r="57" spans="1:15" ht="47.25" x14ac:dyDescent="0.25">
      <c r="A57" s="23" t="str">
        <f t="shared" si="5"/>
        <v>Expanded Clearances for Generation Legacy Facilities  </v>
      </c>
      <c r="B57" s="7" t="s">
        <v>31</v>
      </c>
      <c r="C57" s="7"/>
      <c r="D57" s="7"/>
      <c r="E57" s="7"/>
      <c r="F57" s="7"/>
      <c r="G57" s="67"/>
      <c r="H57" s="67"/>
      <c r="I57" s="67"/>
      <c r="J57" s="67"/>
      <c r="K57" s="67"/>
      <c r="L57" s="67"/>
      <c r="M57" s="67"/>
      <c r="N57" s="67"/>
    </row>
    <row r="58" spans="1:15" ht="31.5" x14ac:dyDescent="0.25">
      <c r="A58" s="70" t="str">
        <f>A57</f>
        <v>Expanded Clearances for Generation Legacy Facilities  </v>
      </c>
      <c r="B58" s="71" t="s">
        <v>104</v>
      </c>
      <c r="C58" s="71"/>
      <c r="D58" s="71"/>
      <c r="E58" s="71"/>
      <c r="F58" s="71"/>
      <c r="G58" s="73">
        <v>0</v>
      </c>
      <c r="H58" s="73">
        <v>0</v>
      </c>
      <c r="I58" s="73">
        <v>0</v>
      </c>
      <c r="J58" s="73">
        <v>0</v>
      </c>
      <c r="K58" s="73">
        <v>0</v>
      </c>
      <c r="L58" s="73">
        <v>0</v>
      </c>
      <c r="M58" s="73">
        <v>0</v>
      </c>
      <c r="N58" s="73">
        <v>0</v>
      </c>
    </row>
    <row r="59" spans="1:15" ht="63" x14ac:dyDescent="0.25">
      <c r="A59" s="23" t="s">
        <v>52</v>
      </c>
      <c r="B59" s="7" t="s">
        <v>46</v>
      </c>
      <c r="C59" s="7"/>
      <c r="D59" s="7"/>
      <c r="E59" s="7"/>
      <c r="F59" s="7"/>
      <c r="G59" s="67"/>
      <c r="H59" s="67">
        <v>16165</v>
      </c>
      <c r="I59" s="67"/>
      <c r="J59" s="67">
        <v>29002.832439999962</v>
      </c>
      <c r="K59" s="67"/>
      <c r="L59" s="67">
        <v>23961.994330000005</v>
      </c>
      <c r="M59" s="67"/>
      <c r="N59" s="67"/>
    </row>
    <row r="60" spans="1:15" ht="63" x14ac:dyDescent="0.25">
      <c r="A60" s="23" t="str">
        <f t="shared" ref="A60:A61" si="6">A59</f>
        <v xml:space="preserve">Dead and Dying Tree Removal </v>
      </c>
      <c r="B60" s="7" t="s">
        <v>15</v>
      </c>
      <c r="C60" s="7"/>
      <c r="D60" s="7"/>
      <c r="E60" s="7"/>
      <c r="F60" s="7"/>
      <c r="G60" s="67"/>
      <c r="H60" s="67"/>
      <c r="I60" s="67"/>
      <c r="J60" s="67"/>
      <c r="K60" s="67"/>
      <c r="L60" s="67"/>
      <c r="M60" s="67"/>
      <c r="N60" s="67"/>
    </row>
    <row r="61" spans="1:15" ht="47.25" x14ac:dyDescent="0.25">
      <c r="A61" s="23" t="str">
        <f t="shared" si="6"/>
        <v xml:space="preserve">Dead and Dying Tree Removal </v>
      </c>
      <c r="B61" s="7" t="s">
        <v>31</v>
      </c>
      <c r="C61" s="7"/>
      <c r="D61" s="7"/>
      <c r="E61" s="7"/>
      <c r="F61" s="7"/>
      <c r="G61" s="67"/>
      <c r="H61" s="67"/>
      <c r="I61" s="67"/>
      <c r="J61" s="67"/>
      <c r="K61" s="67"/>
      <c r="L61" s="67"/>
      <c r="M61" s="67"/>
      <c r="N61" s="67"/>
    </row>
    <row r="62" spans="1:15" ht="31.5" x14ac:dyDescent="0.25">
      <c r="A62" s="70" t="str">
        <f>A61</f>
        <v xml:space="preserve">Dead and Dying Tree Removal </v>
      </c>
      <c r="B62" s="71" t="s">
        <v>104</v>
      </c>
      <c r="C62" s="71"/>
      <c r="D62" s="71"/>
      <c r="E62" s="71"/>
      <c r="F62" s="71"/>
      <c r="G62" s="73">
        <v>0</v>
      </c>
      <c r="H62" s="73">
        <v>16165</v>
      </c>
      <c r="I62" s="73">
        <v>0</v>
      </c>
      <c r="J62" s="73">
        <v>29002.832439999962</v>
      </c>
      <c r="K62" s="73">
        <v>0</v>
      </c>
      <c r="L62" s="73">
        <v>23961.994330000005</v>
      </c>
      <c r="M62" s="73">
        <v>0</v>
      </c>
      <c r="N62" s="73">
        <v>0</v>
      </c>
    </row>
    <row r="63" spans="1:15" ht="63" x14ac:dyDescent="0.25">
      <c r="A63" s="23" t="s">
        <v>53</v>
      </c>
      <c r="B63" s="7" t="s">
        <v>46</v>
      </c>
      <c r="C63" s="7"/>
      <c r="D63" s="7"/>
      <c r="E63" s="7"/>
      <c r="F63" s="7"/>
      <c r="G63" s="67"/>
      <c r="H63" s="67"/>
      <c r="I63" s="67"/>
      <c r="J63" s="67"/>
      <c r="K63" s="67"/>
      <c r="L63" s="67"/>
      <c r="M63" s="67"/>
      <c r="N63" s="67"/>
    </row>
    <row r="64" spans="1:15" ht="63" x14ac:dyDescent="0.25">
      <c r="A64" s="23" t="str">
        <f t="shared" ref="A64:A65" si="7">A63</f>
        <v xml:space="preserve">Vegetation Management Work Management Tool (Arbora) </v>
      </c>
      <c r="B64" s="7" t="s">
        <v>15</v>
      </c>
      <c r="C64" s="7"/>
      <c r="D64" s="7"/>
      <c r="E64" s="7"/>
      <c r="F64" s="7"/>
      <c r="G64" s="67"/>
      <c r="H64" s="67"/>
      <c r="I64" s="67"/>
      <c r="J64" s="67"/>
      <c r="K64" s="67"/>
      <c r="L64" s="67"/>
      <c r="M64" s="67"/>
      <c r="N64" s="67"/>
    </row>
    <row r="65" spans="1:15" ht="47.25" x14ac:dyDescent="0.25">
      <c r="A65" s="23" t="str">
        <f t="shared" si="7"/>
        <v xml:space="preserve">Vegetation Management Work Management Tool (Arbora) </v>
      </c>
      <c r="B65" s="7" t="s">
        <v>31</v>
      </c>
      <c r="C65" s="7"/>
      <c r="D65" s="7"/>
      <c r="E65" s="7"/>
      <c r="F65" s="7"/>
      <c r="G65" s="67"/>
      <c r="H65" s="67"/>
      <c r="I65" s="67"/>
      <c r="J65" s="67"/>
      <c r="K65" s="67"/>
      <c r="L65" s="67">
        <v>21525.621586654765</v>
      </c>
      <c r="M65" s="67"/>
      <c r="N65" s="67"/>
    </row>
    <row r="66" spans="1:15" ht="31.5" x14ac:dyDescent="0.25">
      <c r="A66" s="70" t="str">
        <f>A65</f>
        <v xml:space="preserve">Vegetation Management Work Management Tool (Arbora) </v>
      </c>
      <c r="B66" s="71" t="s">
        <v>104</v>
      </c>
      <c r="C66" s="71"/>
      <c r="D66" s="71"/>
      <c r="E66" s="71"/>
      <c r="F66" s="71"/>
      <c r="G66" s="73">
        <v>0</v>
      </c>
      <c r="H66" s="73">
        <v>0</v>
      </c>
      <c r="I66" s="73">
        <v>0</v>
      </c>
      <c r="J66" s="73">
        <v>0</v>
      </c>
      <c r="K66" s="73">
        <v>0</v>
      </c>
      <c r="L66" s="73">
        <v>21525.621586654765</v>
      </c>
      <c r="M66" s="73">
        <v>0</v>
      </c>
      <c r="N66" s="73">
        <v>0</v>
      </c>
    </row>
    <row r="67" spans="1:15" ht="63" x14ac:dyDescent="0.25">
      <c r="A67" s="23" t="s">
        <v>54</v>
      </c>
      <c r="B67" s="7" t="s">
        <v>46</v>
      </c>
      <c r="C67" s="7"/>
      <c r="D67" s="7"/>
      <c r="E67" s="7"/>
      <c r="F67" s="7"/>
      <c r="G67" s="67"/>
      <c r="H67" s="67">
        <v>330452</v>
      </c>
      <c r="I67" s="67"/>
      <c r="J67" s="67">
        <v>366955.85699000472</v>
      </c>
      <c r="K67" s="67"/>
      <c r="L67" s="67">
        <v>323666.93697999988</v>
      </c>
      <c r="M67" s="67"/>
      <c r="N67" s="67"/>
    </row>
    <row r="68" spans="1:15" ht="63" x14ac:dyDescent="0.25">
      <c r="A68" s="23" t="str">
        <f t="shared" ref="A68:A69" si="8">A67</f>
        <v xml:space="preserve">Distribution Vegetation Management </v>
      </c>
      <c r="B68" s="7" t="s">
        <v>15</v>
      </c>
      <c r="C68" s="7"/>
      <c r="D68" s="7"/>
      <c r="E68" s="7"/>
      <c r="F68" s="7"/>
      <c r="G68" s="67"/>
      <c r="H68" s="67"/>
      <c r="I68" s="67"/>
      <c r="J68" s="67"/>
      <c r="K68" s="67"/>
      <c r="L68" s="67"/>
      <c r="M68" s="67"/>
      <c r="N68" s="67"/>
    </row>
    <row r="69" spans="1:15" ht="47.25" x14ac:dyDescent="0.25">
      <c r="A69" s="23" t="str">
        <f t="shared" si="8"/>
        <v xml:space="preserve">Distribution Vegetation Management </v>
      </c>
      <c r="B69" s="7" t="s">
        <v>31</v>
      </c>
      <c r="C69" s="7"/>
      <c r="D69" s="7"/>
      <c r="E69" s="7"/>
      <c r="F69" s="7"/>
      <c r="G69" s="67"/>
      <c r="H69" s="67">
        <v>14847</v>
      </c>
      <c r="I69" s="67"/>
      <c r="J69" s="67">
        <v>23155</v>
      </c>
      <c r="K69" s="67"/>
      <c r="L69" s="67"/>
      <c r="M69" s="67"/>
      <c r="N69" s="67"/>
    </row>
    <row r="70" spans="1:15" ht="31.5" x14ac:dyDescent="0.25">
      <c r="A70" s="70" t="str">
        <f>A69</f>
        <v xml:space="preserve">Distribution Vegetation Management </v>
      </c>
      <c r="B70" s="71" t="s">
        <v>104</v>
      </c>
      <c r="C70" s="71"/>
      <c r="D70" s="71"/>
      <c r="E70" s="71"/>
      <c r="F70" s="71"/>
      <c r="G70" s="73">
        <v>0</v>
      </c>
      <c r="H70" s="73">
        <v>345299</v>
      </c>
      <c r="I70" s="73">
        <v>0</v>
      </c>
      <c r="J70" s="73">
        <v>390110.85699000472</v>
      </c>
      <c r="K70" s="73">
        <v>0</v>
      </c>
      <c r="L70" s="73">
        <v>323666.93697999988</v>
      </c>
      <c r="M70" s="73">
        <v>0</v>
      </c>
      <c r="N70" s="73">
        <v>0</v>
      </c>
    </row>
    <row r="71" spans="1:15" ht="63" x14ac:dyDescent="0.25">
      <c r="A71" s="23" t="s">
        <v>55</v>
      </c>
      <c r="B71" s="7" t="s">
        <v>46</v>
      </c>
      <c r="C71" s="7"/>
      <c r="D71" s="7"/>
      <c r="E71" s="7"/>
      <c r="F71" s="7"/>
      <c r="G71" s="67"/>
      <c r="H71" s="67">
        <v>17688</v>
      </c>
      <c r="I71" s="67"/>
      <c r="J71" s="67">
        <v>10436.615459161496</v>
      </c>
      <c r="K71" s="67"/>
      <c r="L71" s="67">
        <v>6693.8313581267284</v>
      </c>
      <c r="M71" s="67"/>
      <c r="N71" s="67"/>
    </row>
    <row r="72" spans="1:15" ht="63" x14ac:dyDescent="0.25">
      <c r="A72" s="23" t="str">
        <f t="shared" ref="A72:A73" si="9">A71</f>
        <v xml:space="preserve">Transmission Vegetation Management </v>
      </c>
      <c r="B72" s="7" t="s">
        <v>15</v>
      </c>
      <c r="C72" s="7"/>
      <c r="D72" s="7"/>
      <c r="E72" s="7"/>
      <c r="F72" s="7"/>
      <c r="G72" s="67"/>
      <c r="H72" s="67"/>
      <c r="I72" s="67"/>
      <c r="J72" s="67"/>
      <c r="K72" s="67"/>
      <c r="L72" s="67"/>
      <c r="M72" s="67"/>
      <c r="N72" s="67"/>
    </row>
    <row r="73" spans="1:15" ht="47.25" x14ac:dyDescent="0.25">
      <c r="A73" s="23" t="str">
        <f t="shared" si="9"/>
        <v xml:space="preserve">Transmission Vegetation Management </v>
      </c>
      <c r="B73" s="7" t="s">
        <v>31</v>
      </c>
      <c r="C73" s="7"/>
      <c r="D73" s="7"/>
      <c r="E73" s="7"/>
      <c r="F73" s="7"/>
      <c r="G73" s="67"/>
      <c r="H73" s="67">
        <v>970</v>
      </c>
      <c r="I73" s="67"/>
      <c r="J73" s="67">
        <v>2292</v>
      </c>
      <c r="K73" s="67"/>
      <c r="L73" s="67"/>
      <c r="M73" s="67"/>
      <c r="N73" s="67"/>
    </row>
    <row r="74" spans="1:15" ht="31.5" x14ac:dyDescent="0.25">
      <c r="A74" s="70" t="str">
        <f>A73</f>
        <v xml:space="preserve">Transmission Vegetation Management </v>
      </c>
      <c r="B74" s="71" t="s">
        <v>104</v>
      </c>
      <c r="C74" s="71"/>
      <c r="D74" s="71"/>
      <c r="E74" s="71"/>
      <c r="F74" s="71"/>
      <c r="G74" s="73">
        <v>0</v>
      </c>
      <c r="H74" s="73">
        <v>18658</v>
      </c>
      <c r="I74" s="73">
        <v>0</v>
      </c>
      <c r="J74" s="73">
        <v>12728.615459161496</v>
      </c>
      <c r="K74" s="73">
        <v>0</v>
      </c>
      <c r="L74" s="73">
        <v>6693.8313581267284</v>
      </c>
      <c r="M74" s="73">
        <v>0</v>
      </c>
      <c r="N74" s="73">
        <v>0</v>
      </c>
      <c r="O74" s="72"/>
    </row>
    <row r="75" spans="1:15" ht="63" x14ac:dyDescent="0.25">
      <c r="A75" s="23" t="s">
        <v>56</v>
      </c>
      <c r="B75" s="7" t="s">
        <v>46</v>
      </c>
      <c r="C75" s="7"/>
      <c r="D75" s="7"/>
      <c r="E75" s="7"/>
      <c r="F75" s="7"/>
      <c r="G75" s="67"/>
      <c r="H75" s="67">
        <v>1196</v>
      </c>
      <c r="I75" s="67"/>
      <c r="J75" s="67">
        <v>991.80679000000009</v>
      </c>
      <c r="K75" s="67"/>
      <c r="L75" s="67">
        <v>1267.8454500000005</v>
      </c>
      <c r="M75" s="67"/>
      <c r="N75" s="67"/>
    </row>
    <row r="76" spans="1:15" ht="63" x14ac:dyDescent="0.25">
      <c r="A76" s="23" t="str">
        <f t="shared" ref="A76" si="10">A75</f>
        <v>LiDAR Distribution Vegetation Inspections</v>
      </c>
      <c r="B76" s="7" t="s">
        <v>15</v>
      </c>
      <c r="C76" s="7"/>
      <c r="D76" s="7"/>
      <c r="E76" s="7"/>
      <c r="F76" s="7"/>
      <c r="G76" s="67"/>
      <c r="H76" s="67"/>
      <c r="I76" s="67"/>
      <c r="J76" s="67"/>
      <c r="K76" s="67"/>
      <c r="L76" s="67"/>
      <c r="M76" s="67"/>
      <c r="N76" s="67"/>
      <c r="O76" s="72"/>
    </row>
    <row r="77" spans="1:15" ht="47.25" x14ac:dyDescent="0.25">
      <c r="A77" s="23" t="str">
        <f>A76</f>
        <v>LiDAR Distribution Vegetation Inspections</v>
      </c>
      <c r="B77" s="7" t="s">
        <v>31</v>
      </c>
      <c r="C77" s="7"/>
      <c r="D77" s="7"/>
      <c r="E77" s="7"/>
      <c r="F77" s="7"/>
      <c r="G77" s="67"/>
      <c r="H77" s="67"/>
      <c r="I77" s="67"/>
      <c r="J77" s="67"/>
      <c r="K77" s="67"/>
      <c r="L77" s="67"/>
      <c r="M77" s="67"/>
      <c r="N77" s="67"/>
    </row>
    <row r="78" spans="1:15" ht="31.5" x14ac:dyDescent="0.25">
      <c r="A78" s="70" t="str">
        <f>A77</f>
        <v>LiDAR Distribution Vegetation Inspections</v>
      </c>
      <c r="B78" s="71" t="s">
        <v>104</v>
      </c>
      <c r="C78" s="71"/>
      <c r="D78" s="71"/>
      <c r="E78" s="71"/>
      <c r="F78" s="71"/>
      <c r="G78" s="73">
        <v>0</v>
      </c>
      <c r="H78" s="73">
        <v>1196</v>
      </c>
      <c r="I78" s="73">
        <v>0</v>
      </c>
      <c r="J78" s="73">
        <v>991.80679000000009</v>
      </c>
      <c r="K78" s="73">
        <v>0</v>
      </c>
      <c r="L78" s="73">
        <v>1267.8454500000005</v>
      </c>
      <c r="M78" s="73">
        <v>0</v>
      </c>
      <c r="N78" s="73">
        <v>0</v>
      </c>
    </row>
    <row r="79" spans="1:15" ht="63" x14ac:dyDescent="0.25">
      <c r="A79" s="23" t="s">
        <v>57</v>
      </c>
      <c r="B79" s="7" t="s">
        <v>46</v>
      </c>
      <c r="C79" s="7"/>
      <c r="D79" s="7"/>
      <c r="E79" s="7"/>
      <c r="F79" s="7"/>
      <c r="G79" s="67"/>
      <c r="H79" s="67">
        <v>3818</v>
      </c>
      <c r="I79" s="67"/>
      <c r="J79" s="67">
        <v>2093.8289499999996</v>
      </c>
      <c r="K79" s="67"/>
      <c r="L79" s="67">
        <v>7012.2309999999952</v>
      </c>
      <c r="M79" s="67"/>
      <c r="N79" s="67"/>
    </row>
    <row r="80" spans="1:15" ht="63" x14ac:dyDescent="0.25">
      <c r="A80" s="23" t="str">
        <f t="shared" ref="A80:A81" si="11">A79</f>
        <v xml:space="preserve">LiDAR Transmission Vegetation Inspections </v>
      </c>
      <c r="B80" s="7" t="s">
        <v>15</v>
      </c>
      <c r="C80" s="7"/>
      <c r="D80" s="7"/>
      <c r="E80" s="7"/>
      <c r="F80" s="7"/>
      <c r="G80" s="67"/>
      <c r="H80" s="67"/>
      <c r="I80" s="67"/>
      <c r="J80" s="67"/>
      <c r="K80" s="67"/>
      <c r="L80" s="67"/>
      <c r="M80" s="67"/>
      <c r="N80" s="67"/>
    </row>
    <row r="81" spans="1:14" ht="47.25" x14ac:dyDescent="0.25">
      <c r="A81" s="23" t="str">
        <f t="shared" si="11"/>
        <v xml:space="preserve">LiDAR Transmission Vegetation Inspections </v>
      </c>
      <c r="B81" s="7" t="s">
        <v>31</v>
      </c>
      <c r="C81" s="7"/>
      <c r="D81" s="7"/>
      <c r="E81" s="7"/>
      <c r="F81" s="7"/>
      <c r="G81" s="67"/>
      <c r="H81" s="67"/>
      <c r="I81" s="67"/>
      <c r="J81" s="67"/>
      <c r="K81" s="67"/>
      <c r="L81" s="67"/>
      <c r="M81" s="67"/>
      <c r="N81" s="67"/>
    </row>
    <row r="82" spans="1:14" ht="31.5" x14ac:dyDescent="0.25">
      <c r="A82" s="70" t="str">
        <f>A81</f>
        <v xml:space="preserve">LiDAR Transmission Vegetation Inspections </v>
      </c>
      <c r="B82" s="71" t="s">
        <v>104</v>
      </c>
      <c r="C82" s="71"/>
      <c r="D82" s="71"/>
      <c r="E82" s="71"/>
      <c r="F82" s="71"/>
      <c r="G82" s="73">
        <v>0</v>
      </c>
      <c r="H82" s="73">
        <v>3818</v>
      </c>
      <c r="I82" s="73">
        <v>0</v>
      </c>
      <c r="J82" s="73">
        <v>2093.8289499999996</v>
      </c>
      <c r="K82" s="73">
        <v>0</v>
      </c>
      <c r="L82" s="73">
        <v>7012.2309999999952</v>
      </c>
      <c r="M82" s="73">
        <v>0</v>
      </c>
      <c r="N82" s="73">
        <v>0</v>
      </c>
    </row>
    <row r="83" spans="1:14" ht="63" x14ac:dyDescent="0.25">
      <c r="A83" s="23" t="s">
        <v>63</v>
      </c>
      <c r="B83" s="7" t="s">
        <v>46</v>
      </c>
      <c r="C83" s="7"/>
      <c r="D83" s="7"/>
      <c r="E83" s="7"/>
      <c r="F83" s="7"/>
      <c r="G83" s="67"/>
      <c r="H83" s="67"/>
      <c r="I83" s="67"/>
      <c r="J83" s="67"/>
      <c r="K83" s="67"/>
      <c r="L83" s="67"/>
      <c r="M83" s="67"/>
      <c r="N83" s="67"/>
    </row>
    <row r="84" spans="1:14" ht="63" x14ac:dyDescent="0.25">
      <c r="A84" s="23" t="str">
        <f t="shared" ref="A84:A85" si="12">A83</f>
        <v>Other VM Programs (not listed above)</v>
      </c>
      <c r="B84" s="7" t="s">
        <v>15</v>
      </c>
      <c r="C84" s="7"/>
      <c r="D84" s="7"/>
      <c r="E84" s="7"/>
      <c r="F84" s="7"/>
      <c r="G84" s="67"/>
      <c r="H84" s="67"/>
      <c r="I84" s="67"/>
      <c r="J84" s="67"/>
      <c r="K84" s="67"/>
      <c r="L84" s="67"/>
      <c r="M84" s="67"/>
      <c r="N84" s="67"/>
    </row>
    <row r="85" spans="1:14" ht="47.25" x14ac:dyDescent="0.25">
      <c r="A85" s="23" t="str">
        <f t="shared" si="12"/>
        <v>Other VM Programs (not listed above)</v>
      </c>
      <c r="B85" s="7" t="s">
        <v>31</v>
      </c>
      <c r="C85" s="7"/>
      <c r="D85" s="7"/>
      <c r="E85" s="7"/>
      <c r="F85" s="7"/>
      <c r="G85" s="67"/>
      <c r="H85" s="67"/>
      <c r="I85" s="67"/>
      <c r="J85" s="67"/>
      <c r="K85" s="67"/>
      <c r="L85" s="67"/>
      <c r="M85" s="67"/>
      <c r="N85" s="67"/>
    </row>
    <row r="86" spans="1:14" ht="31.5" x14ac:dyDescent="0.25">
      <c r="A86" s="70" t="str">
        <f>A85</f>
        <v>Other VM Programs (not listed above)</v>
      </c>
      <c r="B86" s="71" t="s">
        <v>104</v>
      </c>
      <c r="C86" s="71"/>
      <c r="D86" s="71"/>
      <c r="E86" s="71"/>
      <c r="F86" s="71"/>
      <c r="G86" s="73">
        <v>0</v>
      </c>
      <c r="H86" s="73">
        <v>0</v>
      </c>
      <c r="I86" s="73">
        <v>0</v>
      </c>
      <c r="J86" s="73">
        <v>0</v>
      </c>
      <c r="K86" s="73">
        <v>0</v>
      </c>
      <c r="L86" s="73">
        <v>0</v>
      </c>
      <c r="M86" s="73">
        <v>0</v>
      </c>
      <c r="N86" s="73">
        <v>0</v>
      </c>
    </row>
  </sheetData>
  <mergeCells count="12">
    <mergeCell ref="C1:D1"/>
    <mergeCell ref="E1:F1"/>
    <mergeCell ref="C2:D2"/>
    <mergeCell ref="E2:F2"/>
    <mergeCell ref="M1:N1"/>
    <mergeCell ref="M2:N2"/>
    <mergeCell ref="G1:H1"/>
    <mergeCell ref="I1:J1"/>
    <mergeCell ref="K1:L1"/>
    <mergeCell ref="G2:H2"/>
    <mergeCell ref="I2:J2"/>
    <mergeCell ref="K2:L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358EB2-50A0-4E8B-8F05-F3797035329E}">
  <dimension ref="A1:J87"/>
  <sheetViews>
    <sheetView tabSelected="1" topLeftCell="A81" workbookViewId="0">
      <selection activeCell="A81" sqref="A1:XFD1048576"/>
    </sheetView>
  </sheetViews>
  <sheetFormatPr defaultRowHeight="15" x14ac:dyDescent="0.25"/>
  <cols>
    <col min="1" max="1" width="64.28515625" style="76" bestFit="1" customWidth="1"/>
    <col min="2" max="2" width="21.5703125" style="76" customWidth="1"/>
    <col min="3" max="4" width="24" style="77" customWidth="1"/>
    <col min="5" max="6" width="24" style="72" customWidth="1"/>
    <col min="7" max="10" width="24" customWidth="1"/>
  </cols>
  <sheetData>
    <row r="1" spans="1:10" ht="15" customHeight="1" x14ac:dyDescent="0.25">
      <c r="A1" s="66"/>
      <c r="B1" s="66"/>
      <c r="C1" s="144">
        <v>2021</v>
      </c>
      <c r="D1" s="144"/>
      <c r="E1" s="144">
        <v>2022</v>
      </c>
      <c r="F1" s="144"/>
      <c r="G1" s="144">
        <v>2023</v>
      </c>
      <c r="H1" s="144"/>
      <c r="I1" s="144">
        <v>2024</v>
      </c>
      <c r="J1" s="144"/>
    </row>
    <row r="2" spans="1:10" ht="15" customHeight="1" x14ac:dyDescent="0.25">
      <c r="A2" s="66"/>
      <c r="B2" s="66"/>
      <c r="C2" s="143">
        <v>0.155</v>
      </c>
      <c r="D2" s="143"/>
      <c r="E2" s="143">
        <v>0.155</v>
      </c>
      <c r="F2" s="143"/>
      <c r="G2" s="143">
        <v>0.1525</v>
      </c>
      <c r="H2" s="143"/>
      <c r="I2" s="143">
        <v>0.1585</v>
      </c>
      <c r="J2" s="143"/>
    </row>
    <row r="3" spans="1:10" ht="15.75" customHeight="1" x14ac:dyDescent="0.25">
      <c r="A3" s="66" t="s">
        <v>1</v>
      </c>
      <c r="B3" s="66" t="s">
        <v>73</v>
      </c>
      <c r="C3" s="67" t="s">
        <v>72</v>
      </c>
      <c r="D3" s="67" t="s">
        <v>99</v>
      </c>
      <c r="E3" s="67" t="s">
        <v>72</v>
      </c>
      <c r="F3" s="67" t="s">
        <v>99</v>
      </c>
      <c r="G3" s="67" t="s">
        <v>72</v>
      </c>
      <c r="H3" s="67" t="s">
        <v>99</v>
      </c>
      <c r="I3" s="67" t="s">
        <v>72</v>
      </c>
      <c r="J3" s="67" t="s">
        <v>99</v>
      </c>
    </row>
    <row r="4" spans="1:10" ht="47.25" x14ac:dyDescent="0.25">
      <c r="A4" s="23" t="s">
        <v>10</v>
      </c>
      <c r="B4" s="7" t="s">
        <v>12</v>
      </c>
      <c r="C4" s="67"/>
      <c r="D4" s="67"/>
      <c r="E4" s="67"/>
      <c r="F4" s="67"/>
      <c r="G4" s="67"/>
      <c r="H4" s="67"/>
      <c r="I4" s="67"/>
      <c r="J4" s="67"/>
    </row>
    <row r="5" spans="1:10" ht="31.5" x14ac:dyDescent="0.25">
      <c r="A5" s="70" t="str">
        <f>A4</f>
        <v>Long Span Initiative</v>
      </c>
      <c r="B5" s="71" t="s">
        <v>104</v>
      </c>
      <c r="C5" s="73">
        <v>0</v>
      </c>
      <c r="D5" s="73"/>
      <c r="E5" s="73">
        <v>0</v>
      </c>
      <c r="F5" s="73"/>
      <c r="G5" s="73"/>
      <c r="H5" s="73"/>
      <c r="I5" s="73"/>
      <c r="J5" s="73"/>
    </row>
    <row r="6" spans="1:10" ht="63" x14ac:dyDescent="0.25">
      <c r="A6" s="23" t="s">
        <v>14</v>
      </c>
      <c r="B6" s="7" t="s">
        <v>15</v>
      </c>
      <c r="C6" s="67"/>
      <c r="D6" s="67"/>
      <c r="E6" s="67"/>
      <c r="F6" s="67"/>
      <c r="G6" s="67"/>
      <c r="H6" s="67"/>
      <c r="I6" s="67"/>
      <c r="J6" s="67"/>
    </row>
    <row r="7" spans="1:10" ht="47.25" x14ac:dyDescent="0.25">
      <c r="A7" s="23" t="str">
        <f t="shared" ref="A7:A8" si="0">A6</f>
        <v>WCCP</v>
      </c>
      <c r="B7" s="7" t="s">
        <v>12</v>
      </c>
      <c r="C7" s="67"/>
      <c r="D7" s="67"/>
      <c r="E7" s="67"/>
      <c r="F7" s="67"/>
      <c r="G7" s="67"/>
      <c r="H7" s="67"/>
      <c r="I7" s="67"/>
      <c r="J7" s="67"/>
    </row>
    <row r="8" spans="1:10" ht="47.25" x14ac:dyDescent="0.25">
      <c r="A8" s="23" t="str">
        <f t="shared" si="0"/>
        <v>WCCP</v>
      </c>
      <c r="B8" s="7" t="s">
        <v>20</v>
      </c>
      <c r="C8" s="67"/>
      <c r="D8" s="67"/>
      <c r="E8" s="67"/>
      <c r="F8" s="67"/>
      <c r="G8" s="67"/>
      <c r="H8" s="67"/>
      <c r="I8" s="67"/>
      <c r="J8" s="67"/>
    </row>
    <row r="9" spans="1:10" ht="31.5" x14ac:dyDescent="0.25">
      <c r="A9" s="70" t="str">
        <f>A8</f>
        <v>WCCP</v>
      </c>
      <c r="B9" s="71" t="s">
        <v>104</v>
      </c>
      <c r="C9" s="73">
        <v>0</v>
      </c>
      <c r="D9" s="73"/>
      <c r="E9" s="73">
        <v>0</v>
      </c>
      <c r="F9" s="73"/>
      <c r="G9" s="73">
        <v>0</v>
      </c>
      <c r="H9" s="73"/>
      <c r="I9" s="73"/>
      <c r="J9" s="73"/>
    </row>
    <row r="10" spans="1:10" ht="63" x14ac:dyDescent="0.25">
      <c r="A10" s="23" t="s">
        <v>24</v>
      </c>
      <c r="B10" s="7" t="s">
        <v>15</v>
      </c>
      <c r="C10" s="67"/>
      <c r="D10" s="67"/>
      <c r="E10" s="67"/>
      <c r="F10" s="67"/>
      <c r="G10" s="67"/>
      <c r="H10" s="67"/>
      <c r="I10" s="67"/>
      <c r="J10" s="67"/>
    </row>
    <row r="11" spans="1:10" ht="47.25" x14ac:dyDescent="0.25">
      <c r="A11" s="23" t="str">
        <f t="shared" ref="A11:A12" si="1">A10</f>
        <v>TUG</v>
      </c>
      <c r="B11" s="7" t="s">
        <v>12</v>
      </c>
      <c r="C11" s="67"/>
      <c r="D11" s="67"/>
      <c r="E11" s="67"/>
      <c r="F11" s="67"/>
      <c r="G11" s="67"/>
      <c r="H11" s="67"/>
      <c r="I11" s="67"/>
      <c r="J11" s="67"/>
    </row>
    <row r="12" spans="1:10" ht="63" x14ac:dyDescent="0.25">
      <c r="A12" s="23" t="str">
        <f t="shared" si="1"/>
        <v>TUG</v>
      </c>
      <c r="B12" s="7" t="s">
        <v>25</v>
      </c>
      <c r="C12" s="67"/>
      <c r="D12" s="67"/>
      <c r="E12" s="67"/>
      <c r="F12" s="67"/>
      <c r="G12" s="67"/>
      <c r="H12" s="67"/>
      <c r="I12" s="67"/>
      <c r="J12" s="67"/>
    </row>
    <row r="13" spans="1:10" ht="31.5" x14ac:dyDescent="0.25">
      <c r="A13" s="70" t="str">
        <f>A12</f>
        <v>TUG</v>
      </c>
      <c r="B13" s="71" t="s">
        <v>104</v>
      </c>
      <c r="C13" s="73">
        <v>0</v>
      </c>
      <c r="D13" s="73"/>
      <c r="E13" s="73">
        <v>0</v>
      </c>
      <c r="F13" s="73"/>
      <c r="G13" s="73">
        <v>0</v>
      </c>
      <c r="H13" s="73"/>
      <c r="I13" s="73"/>
      <c r="J13" s="73"/>
    </row>
    <row r="14" spans="1:10" ht="47.25" x14ac:dyDescent="0.25">
      <c r="A14" s="74" t="s">
        <v>29</v>
      </c>
      <c r="B14" s="7" t="s">
        <v>12</v>
      </c>
      <c r="C14" s="67"/>
      <c r="D14" s="67"/>
      <c r="E14" s="67"/>
      <c r="F14" s="67"/>
      <c r="G14" s="67"/>
      <c r="H14" s="67"/>
      <c r="I14" s="67"/>
      <c r="J14" s="67"/>
    </row>
    <row r="15" spans="1:10" ht="31.5" x14ac:dyDescent="0.25">
      <c r="A15" s="70" t="str">
        <f>A14</f>
        <v>Rapid Earth Fault Current Limiter (REFCL)</v>
      </c>
      <c r="B15" s="71" t="s">
        <v>104</v>
      </c>
      <c r="C15" s="73">
        <v>0</v>
      </c>
      <c r="D15" s="73"/>
      <c r="E15" s="73">
        <v>0</v>
      </c>
      <c r="F15" s="73"/>
      <c r="G15" s="73">
        <v>0</v>
      </c>
      <c r="H15" s="73"/>
      <c r="I15" s="73"/>
      <c r="J15" s="73"/>
    </row>
    <row r="16" spans="1:10" ht="63" x14ac:dyDescent="0.25">
      <c r="A16" s="23" t="s">
        <v>30</v>
      </c>
      <c r="B16" s="7" t="s">
        <v>15</v>
      </c>
      <c r="C16" s="67">
        <v>3482.4215213399643</v>
      </c>
      <c r="D16" s="67">
        <v>0</v>
      </c>
      <c r="E16" s="67">
        <v>3243.9094244745793</v>
      </c>
      <c r="F16" s="67">
        <v>0</v>
      </c>
      <c r="G16" s="67">
        <v>3334.359080326964</v>
      </c>
      <c r="H16" s="67">
        <v>0</v>
      </c>
      <c r="I16" s="67">
        <v>0</v>
      </c>
      <c r="J16" s="67">
        <v>0</v>
      </c>
    </row>
    <row r="17" spans="1:10" ht="63" x14ac:dyDescent="0.25">
      <c r="A17" s="23" t="str">
        <f t="shared" ref="A17:A18" si="2">A16</f>
        <v>Enhanced overhead inspections and remediations</v>
      </c>
      <c r="B17" s="7" t="s">
        <v>25</v>
      </c>
      <c r="C17" s="67"/>
      <c r="D17" s="67"/>
      <c r="E17" s="67"/>
      <c r="F17" s="67"/>
      <c r="G17" s="67"/>
      <c r="H17" s="67"/>
      <c r="I17" s="67"/>
      <c r="J17" s="67"/>
    </row>
    <row r="18" spans="1:10" ht="47.25" x14ac:dyDescent="0.25">
      <c r="A18" s="23" t="str">
        <f t="shared" si="2"/>
        <v>Enhanced overhead inspections and remediations</v>
      </c>
      <c r="B18" s="7" t="s">
        <v>31</v>
      </c>
      <c r="C18" s="67"/>
      <c r="D18" s="67"/>
      <c r="E18" s="67"/>
      <c r="F18" s="67"/>
      <c r="G18" s="67"/>
      <c r="H18" s="67"/>
      <c r="I18" s="67"/>
      <c r="J18" s="67"/>
    </row>
    <row r="19" spans="1:10" ht="31.5" x14ac:dyDescent="0.25">
      <c r="A19" s="70" t="str">
        <f>A18</f>
        <v>Enhanced overhead inspections and remediations</v>
      </c>
      <c r="B19" s="71" t="s">
        <v>104</v>
      </c>
      <c r="C19" s="73">
        <v>539.77533580769443</v>
      </c>
      <c r="D19" s="73">
        <v>0</v>
      </c>
      <c r="E19" s="73">
        <v>502.80596079355979</v>
      </c>
      <c r="F19" s="73">
        <v>0</v>
      </c>
      <c r="G19" s="73">
        <v>508.489759749862</v>
      </c>
      <c r="H19" s="73">
        <v>0</v>
      </c>
      <c r="I19" s="73">
        <v>0</v>
      </c>
      <c r="J19" s="73">
        <v>0</v>
      </c>
    </row>
    <row r="20" spans="1:10" ht="63" x14ac:dyDescent="0.25">
      <c r="A20" s="23" t="s">
        <v>33</v>
      </c>
      <c r="B20" s="7" t="s">
        <v>15</v>
      </c>
      <c r="C20" s="67"/>
      <c r="D20" s="67">
        <v>0</v>
      </c>
      <c r="E20" s="67"/>
      <c r="F20" s="67">
        <v>0</v>
      </c>
      <c r="G20" s="67"/>
      <c r="H20" s="67">
        <v>0</v>
      </c>
      <c r="I20" s="67"/>
      <c r="J20" s="67">
        <v>0</v>
      </c>
    </row>
    <row r="21" spans="1:10" ht="63" x14ac:dyDescent="0.25">
      <c r="A21" s="23" t="str">
        <f>A20</f>
        <v>Public Safety Power Shutoffs</v>
      </c>
      <c r="B21" s="7" t="s">
        <v>25</v>
      </c>
      <c r="C21" s="67"/>
      <c r="D21" s="67"/>
      <c r="E21" s="67"/>
      <c r="F21" s="67"/>
      <c r="G21" s="67"/>
      <c r="H21" s="67"/>
      <c r="I21" s="67"/>
      <c r="J21" s="67"/>
    </row>
    <row r="22" spans="1:10" ht="31.5" x14ac:dyDescent="0.25">
      <c r="A22" s="70" t="str">
        <f>A21</f>
        <v>Public Safety Power Shutoffs</v>
      </c>
      <c r="B22" s="71" t="s">
        <v>104</v>
      </c>
      <c r="C22" s="73">
        <v>0</v>
      </c>
      <c r="D22" s="73">
        <v>0</v>
      </c>
      <c r="E22" s="73">
        <v>0</v>
      </c>
      <c r="F22" s="73">
        <v>0</v>
      </c>
      <c r="G22" s="73">
        <v>0</v>
      </c>
      <c r="H22" s="73">
        <v>0</v>
      </c>
      <c r="I22" s="73">
        <v>0</v>
      </c>
      <c r="J22" s="73">
        <v>0</v>
      </c>
    </row>
    <row r="23" spans="1:10" ht="63" x14ac:dyDescent="0.25">
      <c r="A23" s="23" t="s">
        <v>34</v>
      </c>
      <c r="B23" s="7" t="s">
        <v>15</v>
      </c>
      <c r="C23" s="67"/>
      <c r="D23" s="67">
        <v>0</v>
      </c>
      <c r="E23" s="67"/>
      <c r="F23" s="67">
        <v>0</v>
      </c>
      <c r="G23" s="67"/>
      <c r="H23" s="67">
        <v>0</v>
      </c>
      <c r="I23" s="67"/>
      <c r="J23" s="67">
        <v>0</v>
      </c>
    </row>
    <row r="24" spans="1:10" ht="63" x14ac:dyDescent="0.25">
      <c r="A24" s="23" t="str">
        <f>A23</f>
        <v>Enhanced situational awareness</v>
      </c>
      <c r="B24" s="7" t="s">
        <v>25</v>
      </c>
      <c r="C24" s="67"/>
      <c r="D24" s="67"/>
      <c r="E24" s="67"/>
      <c r="F24" s="67"/>
      <c r="G24" s="67"/>
      <c r="H24" s="67"/>
      <c r="I24" s="67"/>
      <c r="J24" s="67"/>
    </row>
    <row r="25" spans="1:10" ht="31.5" x14ac:dyDescent="0.25">
      <c r="A25" s="70" t="str">
        <f>A24</f>
        <v>Enhanced situational awareness</v>
      </c>
      <c r="B25" s="71" t="s">
        <v>104</v>
      </c>
      <c r="C25" s="73">
        <v>0</v>
      </c>
      <c r="D25" s="73">
        <v>0</v>
      </c>
      <c r="E25" s="73">
        <v>0</v>
      </c>
      <c r="F25" s="73">
        <v>0</v>
      </c>
      <c r="G25" s="73">
        <v>0</v>
      </c>
      <c r="H25" s="73">
        <v>0</v>
      </c>
      <c r="I25" s="73">
        <v>0</v>
      </c>
      <c r="J25" s="73">
        <v>0</v>
      </c>
    </row>
    <row r="26" spans="1:10" ht="63" x14ac:dyDescent="0.25">
      <c r="A26" s="74" t="s">
        <v>35</v>
      </c>
      <c r="B26" s="7" t="s">
        <v>25</v>
      </c>
      <c r="C26" s="67"/>
      <c r="D26" s="67"/>
      <c r="E26" s="67"/>
      <c r="F26" s="67"/>
      <c r="G26" s="67"/>
      <c r="H26" s="67"/>
      <c r="I26" s="67"/>
      <c r="J26" s="67"/>
    </row>
    <row r="27" spans="1:10" ht="31.5" x14ac:dyDescent="0.25">
      <c r="A27" s="70" t="str">
        <f>A26</f>
        <v>Aerial suppression</v>
      </c>
      <c r="B27" s="71" t="s">
        <v>104</v>
      </c>
      <c r="C27" s="73">
        <v>0</v>
      </c>
      <c r="D27" s="73">
        <v>0</v>
      </c>
      <c r="E27" s="73">
        <v>0</v>
      </c>
      <c r="F27" s="73">
        <v>0</v>
      </c>
      <c r="G27" s="73">
        <v>0</v>
      </c>
      <c r="H27" s="73">
        <v>0</v>
      </c>
      <c r="I27" s="73"/>
      <c r="J27" s="73"/>
    </row>
    <row r="28" spans="1:10" ht="63" x14ac:dyDescent="0.25">
      <c r="A28" s="23" t="s">
        <v>36</v>
      </c>
      <c r="B28" s="7" t="s">
        <v>25</v>
      </c>
      <c r="C28" s="67"/>
      <c r="D28" s="67"/>
      <c r="E28" s="67"/>
      <c r="F28" s="75"/>
      <c r="G28" s="67"/>
      <c r="H28" s="75"/>
      <c r="I28" s="67"/>
      <c r="J28" s="75"/>
    </row>
    <row r="29" spans="1:10" ht="47.25" x14ac:dyDescent="0.25">
      <c r="A29" s="23" t="str">
        <f>A28</f>
        <v>Alternative/Emerging technologies (e.g., ground fault neutralizers)</v>
      </c>
      <c r="B29" s="7" t="s">
        <v>31</v>
      </c>
      <c r="C29" s="67"/>
      <c r="D29" s="67"/>
      <c r="E29" s="67"/>
      <c r="F29" s="75"/>
      <c r="G29" s="67"/>
      <c r="H29" s="75"/>
      <c r="I29" s="67"/>
      <c r="J29" s="75"/>
    </row>
    <row r="30" spans="1:10" ht="31.5" x14ac:dyDescent="0.25">
      <c r="A30" s="70" t="str">
        <f>A29</f>
        <v>Alternative/Emerging technologies (e.g., ground fault neutralizers)</v>
      </c>
      <c r="B30" s="71" t="s">
        <v>104</v>
      </c>
      <c r="C30" s="73">
        <v>0</v>
      </c>
      <c r="D30" s="73">
        <v>0</v>
      </c>
      <c r="E30" s="73">
        <v>0</v>
      </c>
      <c r="F30" s="73">
        <v>0</v>
      </c>
      <c r="G30" s="73">
        <v>0</v>
      </c>
      <c r="H30" s="73">
        <v>0</v>
      </c>
      <c r="I30" s="73"/>
      <c r="J30" s="73"/>
    </row>
    <row r="31" spans="1:10" ht="63" x14ac:dyDescent="0.25">
      <c r="A31" s="23" t="s">
        <v>37</v>
      </c>
      <c r="B31" s="7" t="s">
        <v>25</v>
      </c>
      <c r="C31" s="67"/>
      <c r="D31" s="67">
        <v>0</v>
      </c>
      <c r="E31" s="67"/>
      <c r="F31" s="67">
        <v>0</v>
      </c>
      <c r="G31" s="67"/>
      <c r="H31" s="67">
        <v>0</v>
      </c>
      <c r="I31" s="67"/>
      <c r="J31" s="67">
        <v>0</v>
      </c>
    </row>
    <row r="32" spans="1:10" ht="31.5" x14ac:dyDescent="0.25">
      <c r="A32" s="70" t="str">
        <f>A31</f>
        <v>Sectionalizing devices</v>
      </c>
      <c r="B32" s="71" t="s">
        <v>104</v>
      </c>
      <c r="C32" s="73">
        <v>0</v>
      </c>
      <c r="D32" s="73">
        <v>0</v>
      </c>
      <c r="E32" s="73">
        <v>0</v>
      </c>
      <c r="F32" s="73">
        <v>0</v>
      </c>
      <c r="G32" s="73">
        <v>0</v>
      </c>
      <c r="H32" s="73">
        <v>0</v>
      </c>
      <c r="I32" s="73"/>
      <c r="J32" s="73"/>
    </row>
    <row r="33" spans="1:10" ht="63" x14ac:dyDescent="0.25">
      <c r="A33" s="23" t="s">
        <v>38</v>
      </c>
      <c r="B33" s="7" t="s">
        <v>25</v>
      </c>
      <c r="C33" s="67"/>
      <c r="D33" s="67">
        <v>0</v>
      </c>
      <c r="E33" s="67"/>
      <c r="F33" s="67">
        <v>0</v>
      </c>
      <c r="G33" s="67"/>
      <c r="H33" s="67">
        <v>0</v>
      </c>
      <c r="I33" s="67"/>
      <c r="J33" s="67">
        <v>0</v>
      </c>
    </row>
    <row r="34" spans="1:10" ht="31.5" x14ac:dyDescent="0.25">
      <c r="A34" s="70" t="str">
        <f>A33</f>
        <v>Community Outreach and Engagement</v>
      </c>
      <c r="B34" s="71" t="s">
        <v>104</v>
      </c>
      <c r="C34" s="73">
        <v>0</v>
      </c>
      <c r="D34" s="73">
        <v>0</v>
      </c>
      <c r="E34" s="73">
        <v>0</v>
      </c>
      <c r="F34" s="73">
        <v>0</v>
      </c>
      <c r="G34" s="73">
        <v>0</v>
      </c>
      <c r="H34" s="73">
        <v>0</v>
      </c>
      <c r="I34" s="73">
        <v>0</v>
      </c>
      <c r="J34" s="73">
        <v>0</v>
      </c>
    </row>
    <row r="35" spans="1:10" ht="63" x14ac:dyDescent="0.25">
      <c r="A35" s="23" t="s">
        <v>39</v>
      </c>
      <c r="B35" s="7" t="s">
        <v>25</v>
      </c>
      <c r="C35" s="67"/>
      <c r="D35" s="67">
        <v>0</v>
      </c>
      <c r="E35" s="67"/>
      <c r="F35" s="67">
        <v>0</v>
      </c>
      <c r="G35" s="67"/>
      <c r="H35" s="67">
        <v>0</v>
      </c>
      <c r="I35" s="67"/>
      <c r="J35" s="67">
        <v>0</v>
      </c>
    </row>
    <row r="36" spans="1:10" ht="31.5" x14ac:dyDescent="0.25">
      <c r="A36" s="70" t="str">
        <f>A35</f>
        <v>Emergency Preparedness</v>
      </c>
      <c r="B36" s="71" t="s">
        <v>104</v>
      </c>
      <c r="C36" s="73">
        <v>0</v>
      </c>
      <c r="D36" s="73">
        <v>0</v>
      </c>
      <c r="E36" s="73">
        <v>0</v>
      </c>
      <c r="F36" s="73">
        <v>0</v>
      </c>
      <c r="G36" s="73">
        <v>0</v>
      </c>
      <c r="H36" s="73">
        <v>0</v>
      </c>
      <c r="I36" s="73">
        <v>0</v>
      </c>
      <c r="J36" s="73">
        <v>0</v>
      </c>
    </row>
    <row r="37" spans="1:10" ht="63" x14ac:dyDescent="0.25">
      <c r="A37" s="23" t="s">
        <v>40</v>
      </c>
      <c r="B37" s="7" t="s">
        <v>25</v>
      </c>
      <c r="C37" s="67"/>
      <c r="D37" s="67">
        <v>0</v>
      </c>
      <c r="E37" s="67"/>
      <c r="F37" s="67">
        <v>0</v>
      </c>
      <c r="G37" s="67"/>
      <c r="H37" s="67">
        <v>0</v>
      </c>
      <c r="I37" s="67"/>
      <c r="J37" s="67">
        <v>0</v>
      </c>
    </row>
    <row r="38" spans="1:10" ht="31.5" x14ac:dyDescent="0.25">
      <c r="A38" s="70" t="str">
        <f>A37</f>
        <v>Grid Design, Operations, and Maintenance</v>
      </c>
      <c r="B38" s="71" t="s">
        <v>104</v>
      </c>
      <c r="C38" s="73">
        <v>0</v>
      </c>
      <c r="D38" s="73">
        <v>0</v>
      </c>
      <c r="E38" s="73">
        <v>0</v>
      </c>
      <c r="F38" s="73">
        <v>0</v>
      </c>
      <c r="G38" s="73">
        <v>0</v>
      </c>
      <c r="H38" s="73">
        <v>0</v>
      </c>
      <c r="I38" s="73">
        <v>0</v>
      </c>
      <c r="J38" s="73">
        <v>0</v>
      </c>
    </row>
    <row r="39" spans="1:10" ht="63" x14ac:dyDescent="0.25">
      <c r="A39" s="23" t="s">
        <v>41</v>
      </c>
      <c r="B39" s="7" t="s">
        <v>25</v>
      </c>
      <c r="C39" s="67"/>
      <c r="D39" s="67">
        <v>0</v>
      </c>
      <c r="E39" s="67"/>
      <c r="F39" s="67">
        <v>0</v>
      </c>
      <c r="G39" s="67"/>
      <c r="H39" s="67">
        <v>0</v>
      </c>
      <c r="I39" s="67"/>
      <c r="J39" s="67">
        <v>0</v>
      </c>
    </row>
    <row r="40" spans="1:10" ht="15.75" x14ac:dyDescent="0.25">
      <c r="A40" s="23" t="s">
        <v>41</v>
      </c>
      <c r="B40" s="7"/>
      <c r="C40" s="67"/>
      <c r="D40" s="67"/>
      <c r="E40" s="67"/>
      <c r="F40" s="67"/>
      <c r="G40" s="67"/>
      <c r="H40" s="67"/>
      <c r="I40" s="67"/>
      <c r="J40" s="67"/>
    </row>
    <row r="41" spans="1:10" ht="31.5" x14ac:dyDescent="0.25">
      <c r="A41" s="70" t="str">
        <f>A39</f>
        <v>Overview of Service Territory</v>
      </c>
      <c r="B41" s="71" t="s">
        <v>104</v>
      </c>
      <c r="C41" s="73">
        <v>0</v>
      </c>
      <c r="D41" s="73">
        <v>0</v>
      </c>
      <c r="E41" s="73">
        <v>0</v>
      </c>
      <c r="F41" s="73">
        <v>0</v>
      </c>
      <c r="G41" s="73">
        <v>0</v>
      </c>
      <c r="H41" s="73">
        <v>0</v>
      </c>
      <c r="I41" s="73">
        <v>0</v>
      </c>
      <c r="J41" s="73">
        <v>0</v>
      </c>
    </row>
    <row r="42" spans="1:10" ht="63" x14ac:dyDescent="0.25">
      <c r="A42" s="23" t="s">
        <v>42</v>
      </c>
      <c r="B42" s="7" t="s">
        <v>25</v>
      </c>
      <c r="C42" s="67"/>
      <c r="D42" s="67">
        <v>0</v>
      </c>
      <c r="E42" s="67"/>
      <c r="F42" s="67">
        <v>0</v>
      </c>
      <c r="G42" s="67"/>
      <c r="H42" s="67">
        <v>0</v>
      </c>
      <c r="I42" s="67"/>
      <c r="J42" s="67">
        <v>0</v>
      </c>
    </row>
    <row r="43" spans="1:10" ht="31.5" x14ac:dyDescent="0.25">
      <c r="A43" s="70" t="str">
        <f>A42</f>
        <v>Risk Methodology and Assessment</v>
      </c>
      <c r="B43" s="71" t="s">
        <v>104</v>
      </c>
      <c r="C43" s="73">
        <v>0</v>
      </c>
      <c r="D43" s="73">
        <v>0</v>
      </c>
      <c r="E43" s="73">
        <v>0</v>
      </c>
      <c r="F43" s="73">
        <v>0</v>
      </c>
      <c r="G43" s="73">
        <v>0</v>
      </c>
      <c r="H43" s="73">
        <v>0</v>
      </c>
      <c r="I43" s="73"/>
      <c r="J43" s="73"/>
    </row>
    <row r="44" spans="1:10" ht="63" x14ac:dyDescent="0.25">
      <c r="A44" s="23" t="s">
        <v>43</v>
      </c>
      <c r="B44" s="7" t="s">
        <v>25</v>
      </c>
      <c r="C44" s="67"/>
      <c r="D44" s="67"/>
      <c r="E44" s="67"/>
      <c r="F44" s="67"/>
      <c r="G44" s="67"/>
      <c r="H44" s="67"/>
      <c r="I44" s="67"/>
      <c r="J44" s="67"/>
    </row>
    <row r="45" spans="1:10" ht="31.5" x14ac:dyDescent="0.25">
      <c r="A45" s="70" t="str">
        <f>A44</f>
        <v>Situational Awareness and Forecasting</v>
      </c>
      <c r="B45" s="71" t="s">
        <v>104</v>
      </c>
      <c r="C45" s="73">
        <v>0</v>
      </c>
      <c r="D45" s="73">
        <v>0</v>
      </c>
      <c r="E45" s="73">
        <v>0</v>
      </c>
      <c r="F45" s="73">
        <v>0</v>
      </c>
      <c r="G45" s="73">
        <v>0</v>
      </c>
      <c r="H45" s="73">
        <v>0</v>
      </c>
      <c r="I45" s="73"/>
      <c r="J45" s="73"/>
    </row>
    <row r="46" spans="1:10" ht="63" x14ac:dyDescent="0.25">
      <c r="A46" s="23" t="s">
        <v>44</v>
      </c>
      <c r="B46" s="7" t="s">
        <v>25</v>
      </c>
      <c r="C46" s="67"/>
      <c r="D46" s="67"/>
      <c r="E46" s="67"/>
      <c r="F46" s="67"/>
      <c r="G46" s="67"/>
      <c r="H46" s="67"/>
      <c r="I46" s="67"/>
      <c r="J46" s="67"/>
    </row>
    <row r="47" spans="1:10" ht="31.5" x14ac:dyDescent="0.25">
      <c r="A47" s="70" t="str">
        <f>A46</f>
        <v>Wildfire Mitigation Strategy Development</v>
      </c>
      <c r="B47" s="71" t="s">
        <v>104</v>
      </c>
      <c r="C47" s="73">
        <v>0</v>
      </c>
      <c r="D47" s="73">
        <v>0</v>
      </c>
      <c r="E47" s="73">
        <v>0</v>
      </c>
      <c r="F47" s="73">
        <v>0</v>
      </c>
      <c r="G47" s="73">
        <v>0</v>
      </c>
      <c r="H47" s="73">
        <v>0</v>
      </c>
      <c r="I47" s="73"/>
      <c r="J47" s="73"/>
    </row>
    <row r="48" spans="1:10" ht="63" x14ac:dyDescent="0.25">
      <c r="A48" s="23" t="s">
        <v>45</v>
      </c>
      <c r="B48" s="7" t="s">
        <v>46</v>
      </c>
      <c r="C48" s="67"/>
      <c r="D48" s="67">
        <v>-5.6512745756240583E-8</v>
      </c>
      <c r="E48" s="67"/>
      <c r="F48" s="67">
        <v>-5.8243616061656903E-8</v>
      </c>
      <c r="G48" s="67"/>
      <c r="H48" s="67">
        <v>-6.2115666618349885E-8</v>
      </c>
      <c r="I48" s="67"/>
      <c r="J48" s="67">
        <v>2.1928636590638417</v>
      </c>
    </row>
    <row r="49" spans="1:10" ht="63" x14ac:dyDescent="0.25">
      <c r="A49" s="23" t="str">
        <f t="shared" ref="A49:A50" si="3">A48</f>
        <v xml:space="preserve">Hazard Tree Management Program </v>
      </c>
      <c r="B49" s="7" t="s">
        <v>15</v>
      </c>
      <c r="C49" s="67"/>
      <c r="D49" s="67"/>
      <c r="E49" s="67"/>
      <c r="F49" s="67"/>
      <c r="G49" s="67"/>
      <c r="H49" s="67"/>
      <c r="I49" s="67"/>
      <c r="J49" s="67"/>
    </row>
    <row r="50" spans="1:10" ht="47.25" x14ac:dyDescent="0.25">
      <c r="A50" s="23" t="str">
        <f t="shared" si="3"/>
        <v xml:space="preserve">Hazard Tree Management Program </v>
      </c>
      <c r="B50" s="7" t="s">
        <v>31</v>
      </c>
      <c r="C50" s="67"/>
      <c r="D50" s="67"/>
      <c r="E50" s="67"/>
      <c r="F50" s="67"/>
      <c r="G50" s="67"/>
      <c r="H50" s="67"/>
      <c r="I50" s="67"/>
      <c r="J50" s="67"/>
    </row>
    <row r="51" spans="1:10" ht="31.5" x14ac:dyDescent="0.25">
      <c r="A51" s="70" t="str">
        <f>A50</f>
        <v xml:space="preserve">Hazard Tree Management Program </v>
      </c>
      <c r="B51" s="71" t="s">
        <v>104</v>
      </c>
      <c r="C51" s="73">
        <v>0</v>
      </c>
      <c r="D51" s="73">
        <v>-5.7144819870438014E-8</v>
      </c>
      <c r="E51" s="73">
        <v>0</v>
      </c>
      <c r="F51" s="73">
        <v>-5.8895049286198117E-8</v>
      </c>
      <c r="G51" s="73">
        <v>0</v>
      </c>
      <c r="H51" s="73">
        <v>-6.2810407211408186E-8</v>
      </c>
      <c r="I51" s="73">
        <v>0</v>
      </c>
      <c r="J51" s="73">
        <v>2.2173900642092086</v>
      </c>
    </row>
    <row r="52" spans="1:10" ht="63" x14ac:dyDescent="0.25">
      <c r="A52" s="23" t="s">
        <v>50</v>
      </c>
      <c r="B52" s="7" t="s">
        <v>46</v>
      </c>
      <c r="C52" s="67"/>
      <c r="D52" s="67"/>
      <c r="E52" s="67"/>
      <c r="F52" s="67"/>
      <c r="G52" s="67"/>
      <c r="H52" s="67"/>
      <c r="I52" s="67"/>
      <c r="J52" s="67"/>
    </row>
    <row r="53" spans="1:10" ht="63" x14ac:dyDescent="0.25">
      <c r="A53" s="23" t="str">
        <f t="shared" ref="A53:A54" si="4">A52</f>
        <v xml:space="preserve">Structure Brushing </v>
      </c>
      <c r="B53" s="7" t="s">
        <v>15</v>
      </c>
      <c r="C53" s="67"/>
      <c r="D53" s="67"/>
      <c r="E53" s="67"/>
      <c r="F53" s="67"/>
      <c r="G53" s="67"/>
      <c r="H53" s="67"/>
      <c r="I53" s="67"/>
      <c r="J53" s="67"/>
    </row>
    <row r="54" spans="1:10" ht="47.25" x14ac:dyDescent="0.25">
      <c r="A54" s="23" t="str">
        <f t="shared" si="4"/>
        <v xml:space="preserve">Structure Brushing </v>
      </c>
      <c r="B54" s="7" t="s">
        <v>31</v>
      </c>
      <c r="C54" s="67"/>
      <c r="D54" s="67"/>
      <c r="E54" s="67"/>
      <c r="F54" s="67"/>
      <c r="G54" s="67"/>
      <c r="H54" s="67"/>
      <c r="I54" s="67"/>
      <c r="J54" s="67"/>
    </row>
    <row r="55" spans="1:10" ht="31.5" x14ac:dyDescent="0.25">
      <c r="A55" s="70" t="str">
        <f>A54</f>
        <v xml:space="preserve">Structure Brushing </v>
      </c>
      <c r="B55" s="71" t="s">
        <v>104</v>
      </c>
      <c r="C55" s="73">
        <v>0</v>
      </c>
      <c r="D55" s="73">
        <v>0</v>
      </c>
      <c r="E55" s="73">
        <v>0</v>
      </c>
      <c r="F55" s="73">
        <v>0</v>
      </c>
      <c r="G55" s="73">
        <v>0</v>
      </c>
      <c r="H55" s="73">
        <v>0</v>
      </c>
      <c r="I55" s="73"/>
      <c r="J55" s="73">
        <v>0</v>
      </c>
    </row>
    <row r="56" spans="1:10" ht="63" x14ac:dyDescent="0.25">
      <c r="A56" s="23" t="s">
        <v>51</v>
      </c>
      <c r="B56" s="7" t="s">
        <v>46</v>
      </c>
      <c r="C56" s="67"/>
      <c r="D56" s="67"/>
      <c r="E56" s="67"/>
      <c r="F56" s="67"/>
      <c r="G56" s="67"/>
      <c r="H56" s="67"/>
      <c r="I56" s="67"/>
      <c r="J56" s="67"/>
    </row>
    <row r="57" spans="1:10" ht="63" x14ac:dyDescent="0.25">
      <c r="A57" s="23" t="str">
        <f t="shared" ref="A57:A58" si="5">A56</f>
        <v>Expanded Clearances for Generation Legacy Facilities  </v>
      </c>
      <c r="B57" s="7" t="s">
        <v>15</v>
      </c>
      <c r="C57" s="67"/>
      <c r="D57" s="67"/>
      <c r="E57" s="67"/>
      <c r="F57" s="67"/>
      <c r="G57" s="67"/>
      <c r="H57" s="67"/>
      <c r="I57" s="67"/>
      <c r="J57" s="67"/>
    </row>
    <row r="58" spans="1:10" ht="47.25" x14ac:dyDescent="0.25">
      <c r="A58" s="23" t="str">
        <f t="shared" si="5"/>
        <v>Expanded Clearances for Generation Legacy Facilities  </v>
      </c>
      <c r="B58" s="7" t="s">
        <v>31</v>
      </c>
      <c r="C58" s="67"/>
      <c r="D58" s="67"/>
      <c r="E58" s="67"/>
      <c r="F58" s="67"/>
      <c r="G58" s="67"/>
      <c r="H58" s="67"/>
      <c r="I58" s="67"/>
      <c r="J58" s="67"/>
    </row>
    <row r="59" spans="1:10" ht="31.5" x14ac:dyDescent="0.25">
      <c r="A59" s="70" t="str">
        <f>A58</f>
        <v>Expanded Clearances for Generation Legacy Facilities  </v>
      </c>
      <c r="B59" s="71" t="s">
        <v>104</v>
      </c>
      <c r="C59" s="73">
        <v>0</v>
      </c>
      <c r="D59" s="73">
        <v>0</v>
      </c>
      <c r="E59" s="73">
        <v>0</v>
      </c>
      <c r="F59" s="73">
        <v>0</v>
      </c>
      <c r="G59" s="73">
        <v>0</v>
      </c>
      <c r="H59" s="73">
        <v>0</v>
      </c>
      <c r="I59" s="73"/>
      <c r="J59" s="73">
        <v>0</v>
      </c>
    </row>
    <row r="60" spans="1:10" ht="63" x14ac:dyDescent="0.25">
      <c r="A60" s="23" t="s">
        <v>52</v>
      </c>
      <c r="B60" s="7" t="s">
        <v>46</v>
      </c>
      <c r="C60" s="67"/>
      <c r="D60" s="67">
        <v>183.73684961914731</v>
      </c>
      <c r="E60" s="67"/>
      <c r="F60" s="67">
        <v>190.24971597557479</v>
      </c>
      <c r="G60" s="67"/>
      <c r="H60" s="67">
        <v>212.72514800155838</v>
      </c>
      <c r="I60" s="67"/>
      <c r="J60" s="67">
        <v>98.764514531582179</v>
      </c>
    </row>
    <row r="61" spans="1:10" ht="63" x14ac:dyDescent="0.25">
      <c r="A61" s="23" t="str">
        <f t="shared" ref="A61:A62" si="6">A60</f>
        <v xml:space="preserve">Dead and Dying Tree Removal </v>
      </c>
      <c r="B61" s="7" t="s">
        <v>15</v>
      </c>
      <c r="C61" s="67"/>
      <c r="D61" s="67"/>
      <c r="E61" s="67"/>
      <c r="F61" s="67"/>
      <c r="G61" s="67"/>
      <c r="H61" s="67"/>
      <c r="I61" s="67"/>
      <c r="J61" s="67"/>
    </row>
    <row r="62" spans="1:10" ht="47.25" x14ac:dyDescent="0.25">
      <c r="A62" s="23" t="str">
        <f t="shared" si="6"/>
        <v xml:space="preserve">Dead and Dying Tree Removal </v>
      </c>
      <c r="B62" s="7" t="s">
        <v>31</v>
      </c>
      <c r="C62" s="67"/>
      <c r="D62" s="67"/>
      <c r="E62" s="67"/>
      <c r="F62" s="67"/>
      <c r="G62" s="67"/>
      <c r="H62" s="67"/>
      <c r="I62" s="67"/>
      <c r="J62" s="67"/>
    </row>
    <row r="63" spans="1:10" ht="31.5" x14ac:dyDescent="0.25">
      <c r="A63" s="70" t="str">
        <f>A62</f>
        <v xml:space="preserve">Dead and Dying Tree Removal </v>
      </c>
      <c r="B63" s="71" t="s">
        <v>104</v>
      </c>
      <c r="C63" s="73">
        <v>0</v>
      </c>
      <c r="D63" s="73">
        <v>185.79187817800343</v>
      </c>
      <c r="E63" s="73">
        <v>0</v>
      </c>
      <c r="F63" s="73">
        <v>192.37758842454534</v>
      </c>
      <c r="G63" s="73">
        <v>0</v>
      </c>
      <c r="H63" s="73">
        <v>215.1043995418994</v>
      </c>
      <c r="I63" s="73"/>
      <c r="J63" s="73">
        <v>99.869160726695455</v>
      </c>
    </row>
    <row r="64" spans="1:10" ht="63" x14ac:dyDescent="0.25">
      <c r="A64" s="23" t="s">
        <v>53</v>
      </c>
      <c r="B64" s="7" t="s">
        <v>46</v>
      </c>
      <c r="C64" s="67"/>
      <c r="D64" s="67"/>
      <c r="E64" s="67"/>
      <c r="F64" s="67"/>
      <c r="G64" s="67"/>
      <c r="H64" s="67"/>
      <c r="I64" s="67"/>
      <c r="J64" s="67"/>
    </row>
    <row r="65" spans="1:10" ht="63" x14ac:dyDescent="0.25">
      <c r="A65" s="23" t="str">
        <f t="shared" ref="A65:A66" si="7">A64</f>
        <v xml:space="preserve">Vegetation Management Work Management Tool (Arbora) </v>
      </c>
      <c r="B65" s="7" t="s">
        <v>15</v>
      </c>
      <c r="C65" s="67"/>
      <c r="D65" s="67"/>
      <c r="E65" s="67"/>
      <c r="F65" s="67"/>
      <c r="G65" s="67"/>
      <c r="H65" s="67"/>
      <c r="I65" s="67"/>
      <c r="J65" s="67"/>
    </row>
    <row r="66" spans="1:10" ht="47.25" x14ac:dyDescent="0.25">
      <c r="A66" s="23" t="str">
        <f t="shared" si="7"/>
        <v xml:space="preserve">Vegetation Management Work Management Tool (Arbora) </v>
      </c>
      <c r="B66" s="7" t="s">
        <v>31</v>
      </c>
      <c r="C66" s="67"/>
      <c r="D66" s="67"/>
      <c r="E66" s="67"/>
      <c r="F66" s="67"/>
      <c r="G66" s="67"/>
      <c r="H66" s="67"/>
      <c r="I66" s="67"/>
      <c r="J66" s="67"/>
    </row>
    <row r="67" spans="1:10" ht="31.5" x14ac:dyDescent="0.25">
      <c r="A67" s="70" t="str">
        <f>A66</f>
        <v xml:space="preserve">Vegetation Management Work Management Tool (Arbora) </v>
      </c>
      <c r="B67" s="71" t="s">
        <v>104</v>
      </c>
      <c r="C67" s="73">
        <v>0</v>
      </c>
      <c r="D67" s="73">
        <v>0</v>
      </c>
      <c r="E67" s="73">
        <v>0</v>
      </c>
      <c r="F67" s="73">
        <v>0</v>
      </c>
      <c r="G67" s="73">
        <v>0</v>
      </c>
      <c r="H67" s="73">
        <v>0</v>
      </c>
      <c r="I67" s="73"/>
      <c r="J67" s="73"/>
    </row>
    <row r="68" spans="1:10" ht="63" x14ac:dyDescent="0.25">
      <c r="A68" s="23" t="s">
        <v>54</v>
      </c>
      <c r="B68" s="7" t="s">
        <v>46</v>
      </c>
      <c r="C68" s="67"/>
      <c r="D68" s="67">
        <v>683.4633479756103</v>
      </c>
      <c r="E68" s="67"/>
      <c r="F68" s="67">
        <v>707.82935155898338</v>
      </c>
      <c r="G68" s="67"/>
      <c r="H68" s="67">
        <v>792.99080111386661</v>
      </c>
      <c r="I68" s="67"/>
      <c r="J68" s="67">
        <v>2327.6135319601531</v>
      </c>
    </row>
    <row r="69" spans="1:10" ht="63" x14ac:dyDescent="0.25">
      <c r="A69" s="23" t="str">
        <f t="shared" ref="A69:A70" si="8">A68</f>
        <v xml:space="preserve">Distribution Vegetation Management </v>
      </c>
      <c r="B69" s="7" t="s">
        <v>15</v>
      </c>
      <c r="C69" s="67"/>
      <c r="D69" s="67"/>
      <c r="E69" s="67"/>
      <c r="F69" s="67"/>
      <c r="G69" s="67"/>
      <c r="H69" s="67"/>
      <c r="I69" s="67"/>
      <c r="J69" s="67"/>
    </row>
    <row r="70" spans="1:10" ht="47.25" x14ac:dyDescent="0.25">
      <c r="A70" s="23" t="str">
        <f t="shared" si="8"/>
        <v xml:space="preserve">Distribution Vegetation Management </v>
      </c>
      <c r="B70" s="7" t="s">
        <v>31</v>
      </c>
      <c r="C70" s="67"/>
      <c r="D70" s="67"/>
      <c r="E70" s="67"/>
      <c r="F70" s="67"/>
      <c r="G70" s="67"/>
      <c r="H70" s="67"/>
      <c r="I70" s="67"/>
      <c r="J70" s="67"/>
    </row>
    <row r="71" spans="1:10" ht="31.5" x14ac:dyDescent="0.25">
      <c r="A71" s="70" t="str">
        <f>A70</f>
        <v xml:space="preserve">Distribution Vegetation Management </v>
      </c>
      <c r="B71" s="71" t="s">
        <v>104</v>
      </c>
      <c r="C71" s="73">
        <v>0</v>
      </c>
      <c r="D71" s="73">
        <v>691.10763218932482</v>
      </c>
      <c r="E71" s="73">
        <v>0</v>
      </c>
      <c r="F71" s="73">
        <v>715.74616009681279</v>
      </c>
      <c r="G71" s="73">
        <v>0</v>
      </c>
      <c r="H71" s="73">
        <v>801.86010783547999</v>
      </c>
      <c r="I71" s="73"/>
      <c r="J71" s="73">
        <v>2353.6470668179763</v>
      </c>
    </row>
    <row r="72" spans="1:10" ht="63" x14ac:dyDescent="0.25">
      <c r="A72" s="23" t="s">
        <v>55</v>
      </c>
      <c r="B72" s="7" t="s">
        <v>46</v>
      </c>
      <c r="C72" s="67"/>
      <c r="D72" s="67">
        <v>5634.8333989173889</v>
      </c>
      <c r="E72" s="67"/>
      <c r="F72" s="67">
        <v>5789.2829622274094</v>
      </c>
      <c r="G72" s="67"/>
      <c r="H72" s="67">
        <v>6366.8566208287648</v>
      </c>
      <c r="I72" s="67"/>
      <c r="J72" s="67">
        <v>20749.692374330494</v>
      </c>
    </row>
    <row r="73" spans="1:10" ht="63" x14ac:dyDescent="0.25">
      <c r="A73" s="23" t="str">
        <f t="shared" ref="A73:A74" si="9">A72</f>
        <v xml:space="preserve">Transmission Vegetation Management </v>
      </c>
      <c r="B73" s="7" t="s">
        <v>15</v>
      </c>
      <c r="C73" s="67"/>
      <c r="D73" s="67"/>
      <c r="E73" s="67"/>
      <c r="F73" s="67"/>
      <c r="G73" s="67"/>
      <c r="H73" s="67"/>
      <c r="I73" s="67"/>
      <c r="J73" s="67"/>
    </row>
    <row r="74" spans="1:10" ht="47.25" x14ac:dyDescent="0.25">
      <c r="A74" s="23" t="str">
        <f t="shared" si="9"/>
        <v xml:space="preserve">Transmission Vegetation Management </v>
      </c>
      <c r="B74" s="7" t="s">
        <v>31</v>
      </c>
      <c r="C74" s="67"/>
      <c r="D74" s="67"/>
      <c r="E74" s="67"/>
      <c r="F74" s="67"/>
      <c r="G74" s="67"/>
      <c r="H74" s="67"/>
      <c r="I74" s="67"/>
      <c r="J74" s="67"/>
    </row>
    <row r="75" spans="1:10" ht="31.5" x14ac:dyDescent="0.25">
      <c r="A75" s="70" t="str">
        <f>A74</f>
        <v xml:space="preserve">Transmission Vegetation Management </v>
      </c>
      <c r="B75" s="71" t="s">
        <v>104</v>
      </c>
      <c r="C75" s="73">
        <v>0</v>
      </c>
      <c r="D75" s="73">
        <v>5697.8569218697758</v>
      </c>
      <c r="E75" s="73">
        <v>0</v>
      </c>
      <c r="F75" s="73">
        <v>5854.0339430709228</v>
      </c>
      <c r="G75" s="73">
        <v>0</v>
      </c>
      <c r="H75" s="73">
        <v>6438.0675404804761</v>
      </c>
      <c r="I75" s="73"/>
      <c r="J75" s="73">
        <v>20981.770351322379</v>
      </c>
    </row>
    <row r="76" spans="1:10" ht="63" x14ac:dyDescent="0.25">
      <c r="A76" s="23" t="s">
        <v>56</v>
      </c>
      <c r="B76" s="7" t="s">
        <v>46</v>
      </c>
      <c r="C76" s="67"/>
      <c r="D76" s="67"/>
      <c r="E76" s="67"/>
      <c r="F76" s="67"/>
      <c r="G76" s="67"/>
      <c r="H76" s="67"/>
      <c r="I76" s="67"/>
      <c r="J76" s="67"/>
    </row>
    <row r="77" spans="1:10" ht="63" x14ac:dyDescent="0.25">
      <c r="A77" s="23" t="str">
        <f t="shared" ref="A77" si="10">A76</f>
        <v>LiDAR Distribution Vegetation Inspections</v>
      </c>
      <c r="B77" s="7" t="s">
        <v>15</v>
      </c>
      <c r="C77" s="67"/>
      <c r="D77" s="67"/>
      <c r="E77" s="67"/>
      <c r="F77" s="67"/>
      <c r="G77" s="67"/>
      <c r="H77" s="67"/>
      <c r="I77" s="67"/>
      <c r="J77" s="67"/>
    </row>
    <row r="78" spans="1:10" ht="47.25" x14ac:dyDescent="0.25">
      <c r="A78" s="23" t="str">
        <f>A77</f>
        <v>LiDAR Distribution Vegetation Inspections</v>
      </c>
      <c r="B78" s="7" t="s">
        <v>31</v>
      </c>
      <c r="C78" s="67"/>
      <c r="D78" s="67"/>
      <c r="E78" s="67"/>
      <c r="F78" s="67"/>
      <c r="G78" s="67"/>
      <c r="H78" s="67"/>
      <c r="I78" s="67"/>
      <c r="J78" s="67"/>
    </row>
    <row r="79" spans="1:10" ht="31.5" x14ac:dyDescent="0.25">
      <c r="A79" s="70" t="str">
        <f>A78</f>
        <v>LiDAR Distribution Vegetation Inspections</v>
      </c>
      <c r="B79" s="71" t="s">
        <v>104</v>
      </c>
      <c r="C79" s="73">
        <v>0</v>
      </c>
      <c r="D79" s="73">
        <v>0</v>
      </c>
      <c r="E79" s="73">
        <v>0</v>
      </c>
      <c r="F79" s="73">
        <v>0</v>
      </c>
      <c r="G79" s="73">
        <v>0</v>
      </c>
      <c r="H79" s="73">
        <v>0</v>
      </c>
      <c r="I79" s="73"/>
      <c r="J79" s="73"/>
    </row>
    <row r="80" spans="1:10" ht="63" x14ac:dyDescent="0.25">
      <c r="A80" s="23" t="s">
        <v>57</v>
      </c>
      <c r="B80" s="7" t="s">
        <v>46</v>
      </c>
      <c r="C80" s="67"/>
      <c r="D80" s="67"/>
      <c r="E80" s="67"/>
      <c r="F80" s="67"/>
      <c r="G80" s="67"/>
      <c r="H80" s="67"/>
      <c r="I80" s="67"/>
      <c r="J80" s="67"/>
    </row>
    <row r="81" spans="1:10" ht="63" x14ac:dyDescent="0.25">
      <c r="A81" s="23" t="str">
        <f t="shared" ref="A81:A82" si="11">A80</f>
        <v xml:space="preserve">LiDAR Transmission Vegetation Inspections </v>
      </c>
      <c r="B81" s="7" t="s">
        <v>15</v>
      </c>
      <c r="C81" s="67"/>
      <c r="D81" s="67"/>
      <c r="E81" s="67"/>
      <c r="F81" s="67"/>
      <c r="G81" s="67"/>
      <c r="H81" s="67"/>
      <c r="I81" s="67"/>
      <c r="J81" s="67"/>
    </row>
    <row r="82" spans="1:10" ht="47.25" x14ac:dyDescent="0.25">
      <c r="A82" s="23" t="str">
        <f t="shared" si="11"/>
        <v xml:space="preserve">LiDAR Transmission Vegetation Inspections </v>
      </c>
      <c r="B82" s="7" t="s">
        <v>31</v>
      </c>
      <c r="C82" s="67"/>
      <c r="D82" s="67"/>
      <c r="E82" s="67"/>
      <c r="F82" s="67"/>
      <c r="G82" s="67"/>
      <c r="H82" s="67"/>
      <c r="I82" s="67"/>
      <c r="J82" s="67"/>
    </row>
    <row r="83" spans="1:10" ht="31.5" x14ac:dyDescent="0.25">
      <c r="A83" s="70" t="str">
        <f>A82</f>
        <v xml:space="preserve">LiDAR Transmission Vegetation Inspections </v>
      </c>
      <c r="B83" s="71" t="s">
        <v>104</v>
      </c>
      <c r="C83" s="73">
        <v>0</v>
      </c>
      <c r="D83" s="73">
        <v>0</v>
      </c>
      <c r="E83" s="73">
        <v>0</v>
      </c>
      <c r="F83" s="73">
        <v>0</v>
      </c>
      <c r="G83" s="73">
        <v>0</v>
      </c>
      <c r="H83" s="73">
        <v>0</v>
      </c>
      <c r="I83" s="73"/>
      <c r="J83" s="73"/>
    </row>
    <row r="84" spans="1:10" ht="63" x14ac:dyDescent="0.25">
      <c r="A84" s="23" t="s">
        <v>63</v>
      </c>
      <c r="B84" s="7" t="s">
        <v>46</v>
      </c>
      <c r="C84" s="67"/>
      <c r="D84" s="67"/>
      <c r="E84" s="67"/>
      <c r="F84" s="67"/>
      <c r="G84" s="67"/>
      <c r="H84" s="67"/>
      <c r="I84" s="67"/>
      <c r="J84" s="67"/>
    </row>
    <row r="85" spans="1:10" ht="63" x14ac:dyDescent="0.25">
      <c r="A85" s="23" t="str">
        <f t="shared" ref="A85:A86" si="12">A84</f>
        <v>Other VM Programs (not listed above)</v>
      </c>
      <c r="B85" s="7" t="s">
        <v>15</v>
      </c>
      <c r="C85" s="67"/>
      <c r="D85" s="67"/>
      <c r="E85" s="67"/>
      <c r="F85" s="67"/>
      <c r="G85" s="67"/>
      <c r="H85" s="67"/>
      <c r="I85" s="67"/>
      <c r="J85" s="67"/>
    </row>
    <row r="86" spans="1:10" ht="47.25" x14ac:dyDescent="0.25">
      <c r="A86" s="23" t="str">
        <f t="shared" si="12"/>
        <v>Other VM Programs (not listed above)</v>
      </c>
      <c r="B86" s="7" t="s">
        <v>31</v>
      </c>
      <c r="C86" s="67"/>
      <c r="D86" s="67"/>
      <c r="E86" s="67"/>
      <c r="F86" s="67"/>
      <c r="G86" s="67"/>
      <c r="H86" s="67"/>
      <c r="I86" s="67"/>
      <c r="J86" s="67"/>
    </row>
    <row r="87" spans="1:10" ht="31.5" x14ac:dyDescent="0.25">
      <c r="A87" s="70" t="str">
        <f>A86</f>
        <v>Other VM Programs (not listed above)</v>
      </c>
      <c r="B87" s="71" t="s">
        <v>104</v>
      </c>
      <c r="C87" s="73">
        <v>0</v>
      </c>
      <c r="D87" s="73">
        <v>0</v>
      </c>
      <c r="E87" s="73">
        <v>0</v>
      </c>
      <c r="F87" s="73">
        <v>0</v>
      </c>
      <c r="G87" s="73">
        <v>0</v>
      </c>
      <c r="H87" s="73">
        <v>0</v>
      </c>
      <c r="I87" s="73"/>
      <c r="J87" s="73"/>
    </row>
  </sheetData>
  <mergeCells count="8">
    <mergeCell ref="C1:D1"/>
    <mergeCell ref="E1:F1"/>
    <mergeCell ref="G1:H1"/>
    <mergeCell ref="I1:J1"/>
    <mergeCell ref="C2:D2"/>
    <mergeCell ref="E2:F2"/>
    <mergeCell ref="G2:H2"/>
    <mergeCell ref="I2:J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F238E5-4C78-4224-B047-F330DF31D794}">
  <dimension ref="A1:K86"/>
  <sheetViews>
    <sheetView workbookViewId="0">
      <pane xSplit="2" ySplit="3" topLeftCell="F4" activePane="bottomRight" state="frozen"/>
      <selection activeCell="A13" sqref="A13"/>
      <selection pane="topRight" activeCell="A13" sqref="A13"/>
      <selection pane="bottomLeft" activeCell="A13" sqref="A13"/>
      <selection pane="bottomRight" sqref="A1:XFD1048576"/>
    </sheetView>
  </sheetViews>
  <sheetFormatPr defaultRowHeight="15" x14ac:dyDescent="0.25"/>
  <cols>
    <col min="1" max="1" width="64.28515625" style="76" bestFit="1" customWidth="1"/>
    <col min="2" max="2" width="21.5703125" style="76" customWidth="1"/>
    <col min="3" max="4" width="24" style="77" customWidth="1"/>
    <col min="5" max="6" width="24" style="72" customWidth="1"/>
    <col min="7" max="8" width="24" customWidth="1"/>
  </cols>
  <sheetData>
    <row r="1" spans="1:8" ht="15" customHeight="1" x14ac:dyDescent="0.25">
      <c r="A1" s="66"/>
      <c r="B1" s="66"/>
      <c r="C1" s="144">
        <v>2021</v>
      </c>
      <c r="D1" s="144"/>
      <c r="E1" s="144">
        <v>2022</v>
      </c>
      <c r="F1" s="144"/>
      <c r="G1" s="144">
        <v>2023</v>
      </c>
      <c r="H1" s="144"/>
    </row>
    <row r="2" spans="1:8" ht="15" customHeight="1" x14ac:dyDescent="0.25">
      <c r="A2" s="66"/>
      <c r="B2" s="66"/>
      <c r="C2" s="143">
        <v>0.155</v>
      </c>
      <c r="D2" s="143"/>
      <c r="E2" s="143">
        <v>0.155</v>
      </c>
      <c r="F2" s="143"/>
      <c r="G2" s="143">
        <v>0.1525</v>
      </c>
      <c r="H2" s="143"/>
    </row>
    <row r="3" spans="1:8" ht="15.75" customHeight="1" x14ac:dyDescent="0.25">
      <c r="A3" s="66" t="s">
        <v>1</v>
      </c>
      <c r="B3" s="66" t="s">
        <v>73</v>
      </c>
      <c r="C3" s="67" t="s">
        <v>72</v>
      </c>
      <c r="D3" s="67" t="s">
        <v>99</v>
      </c>
      <c r="E3" s="67" t="s">
        <v>72</v>
      </c>
      <c r="F3" s="67" t="s">
        <v>99</v>
      </c>
      <c r="G3" s="67" t="s">
        <v>72</v>
      </c>
      <c r="H3" s="67" t="s">
        <v>99</v>
      </c>
    </row>
    <row r="4" spans="1:8" ht="47.25" x14ac:dyDescent="0.25">
      <c r="A4" s="23" t="s">
        <v>10</v>
      </c>
      <c r="B4" s="7" t="s">
        <v>12</v>
      </c>
      <c r="C4" s="67"/>
      <c r="D4" s="67"/>
      <c r="E4" s="67"/>
      <c r="F4" s="67"/>
      <c r="G4" s="67"/>
      <c r="H4" s="67"/>
    </row>
    <row r="5" spans="1:8" ht="31.5" x14ac:dyDescent="0.25">
      <c r="A5" s="70" t="str">
        <f>A4</f>
        <v>Long Span Initiative</v>
      </c>
      <c r="B5" s="71" t="s">
        <v>104</v>
      </c>
      <c r="C5" s="73">
        <v>0</v>
      </c>
      <c r="D5" s="73"/>
      <c r="E5" s="73">
        <v>0</v>
      </c>
      <c r="F5" s="73"/>
      <c r="G5" s="73"/>
      <c r="H5" s="73"/>
    </row>
    <row r="6" spans="1:8" ht="63" x14ac:dyDescent="0.25">
      <c r="A6" s="23" t="s">
        <v>14</v>
      </c>
      <c r="B6" s="7" t="s">
        <v>15</v>
      </c>
      <c r="C6" s="67"/>
      <c r="D6" s="67"/>
      <c r="E6" s="67"/>
      <c r="F6" s="67"/>
      <c r="G6" s="67"/>
      <c r="H6" s="67"/>
    </row>
    <row r="7" spans="1:8" ht="47.25" x14ac:dyDescent="0.25">
      <c r="A7" s="23" t="str">
        <f t="shared" ref="A7:A8" si="0">A6</f>
        <v>WCCP</v>
      </c>
      <c r="B7" s="7" t="s">
        <v>12</v>
      </c>
      <c r="C7" s="67"/>
      <c r="D7" s="67"/>
      <c r="E7" s="67"/>
      <c r="F7" s="67"/>
      <c r="G7" s="67"/>
      <c r="H7" s="67"/>
    </row>
    <row r="8" spans="1:8" ht="47.25" x14ac:dyDescent="0.25">
      <c r="A8" s="23" t="str">
        <f t="shared" si="0"/>
        <v>WCCP</v>
      </c>
      <c r="B8" s="7" t="s">
        <v>20</v>
      </c>
      <c r="C8" s="67"/>
      <c r="D8" s="67"/>
      <c r="E8" s="67"/>
      <c r="F8" s="67"/>
      <c r="G8" s="67"/>
      <c r="H8" s="67"/>
    </row>
    <row r="9" spans="1:8" ht="31.5" x14ac:dyDescent="0.25">
      <c r="A9" s="70" t="str">
        <f>A8</f>
        <v>WCCP</v>
      </c>
      <c r="B9" s="71" t="s">
        <v>104</v>
      </c>
      <c r="C9" s="73">
        <v>0</v>
      </c>
      <c r="D9" s="73"/>
      <c r="E9" s="73">
        <v>0</v>
      </c>
      <c r="F9" s="73"/>
      <c r="G9" s="73">
        <v>0</v>
      </c>
      <c r="H9" s="73"/>
    </row>
    <row r="10" spans="1:8" ht="63" x14ac:dyDescent="0.25">
      <c r="A10" s="23" t="s">
        <v>24</v>
      </c>
      <c r="B10" s="7" t="s">
        <v>15</v>
      </c>
      <c r="C10" s="67"/>
      <c r="D10" s="67"/>
      <c r="E10" s="67"/>
      <c r="F10" s="67"/>
      <c r="G10" s="67"/>
      <c r="H10" s="67"/>
    </row>
    <row r="11" spans="1:8" ht="47.25" x14ac:dyDescent="0.25">
      <c r="A11" s="23" t="str">
        <f t="shared" ref="A11:A12" si="1">A10</f>
        <v>TUG</v>
      </c>
      <c r="B11" s="7" t="s">
        <v>12</v>
      </c>
      <c r="C11" s="67"/>
      <c r="D11" s="67"/>
      <c r="E11" s="67"/>
      <c r="F11" s="67"/>
      <c r="G11" s="67"/>
      <c r="H11" s="67"/>
    </row>
    <row r="12" spans="1:8" ht="63" x14ac:dyDescent="0.25">
      <c r="A12" s="23" t="str">
        <f t="shared" si="1"/>
        <v>TUG</v>
      </c>
      <c r="B12" s="7" t="s">
        <v>25</v>
      </c>
      <c r="C12" s="67"/>
      <c r="D12" s="67"/>
      <c r="E12" s="67"/>
      <c r="F12" s="67"/>
      <c r="G12" s="67"/>
      <c r="H12" s="67"/>
    </row>
    <row r="13" spans="1:8" ht="31.5" x14ac:dyDescent="0.25">
      <c r="A13" s="70" t="str">
        <f>A12</f>
        <v>TUG</v>
      </c>
      <c r="B13" s="71" t="s">
        <v>104</v>
      </c>
      <c r="C13" s="73">
        <v>0</v>
      </c>
      <c r="D13" s="73"/>
      <c r="E13" s="73">
        <v>0</v>
      </c>
      <c r="F13" s="73"/>
      <c r="G13" s="73">
        <v>0</v>
      </c>
      <c r="H13" s="73"/>
    </row>
    <row r="14" spans="1:8" ht="47.25" x14ac:dyDescent="0.25">
      <c r="A14" s="74" t="s">
        <v>29</v>
      </c>
      <c r="B14" s="7" t="s">
        <v>12</v>
      </c>
      <c r="C14" s="67"/>
      <c r="D14" s="67"/>
      <c r="E14" s="67"/>
      <c r="F14" s="67"/>
      <c r="G14" s="67"/>
      <c r="H14" s="67"/>
    </row>
    <row r="15" spans="1:8" ht="31.5" x14ac:dyDescent="0.25">
      <c r="A15" s="70" t="str">
        <f>A14</f>
        <v>Rapid Earth Fault Current Limiter (REFCL)</v>
      </c>
      <c r="B15" s="71" t="s">
        <v>104</v>
      </c>
      <c r="C15" s="73">
        <v>0</v>
      </c>
      <c r="D15" s="73"/>
      <c r="E15" s="73">
        <v>0</v>
      </c>
      <c r="F15" s="73"/>
      <c r="G15" s="73">
        <v>0</v>
      </c>
      <c r="H15" s="73"/>
    </row>
    <row r="16" spans="1:8" ht="63" x14ac:dyDescent="0.25">
      <c r="A16" s="23" t="s">
        <v>30</v>
      </c>
      <c r="B16" s="7" t="s">
        <v>15</v>
      </c>
      <c r="C16" s="67"/>
      <c r="D16" s="67"/>
      <c r="E16" s="67"/>
      <c r="F16" s="67"/>
      <c r="G16" s="67"/>
      <c r="H16" s="67"/>
    </row>
    <row r="17" spans="1:8" ht="63" x14ac:dyDescent="0.25">
      <c r="A17" s="23" t="str">
        <f t="shared" ref="A17:A18" si="2">A16</f>
        <v>Enhanced overhead inspections and remediations</v>
      </c>
      <c r="B17" s="7" t="s">
        <v>25</v>
      </c>
      <c r="C17" s="67">
        <v>498</v>
      </c>
      <c r="D17" s="67">
        <v>11949</v>
      </c>
      <c r="E17" s="67">
        <v>531</v>
      </c>
      <c r="F17" s="67">
        <v>8416</v>
      </c>
      <c r="G17" s="67">
        <v>1142.6143899999997</v>
      </c>
      <c r="H17" s="67">
        <v>11860.221603260763</v>
      </c>
    </row>
    <row r="18" spans="1:8" ht="47.25" x14ac:dyDescent="0.25">
      <c r="A18" s="23" t="str">
        <f t="shared" si="2"/>
        <v>Enhanced overhead inspections and remediations</v>
      </c>
      <c r="B18" s="7" t="s">
        <v>31</v>
      </c>
      <c r="C18" s="67"/>
      <c r="D18" s="67"/>
      <c r="E18" s="67"/>
      <c r="F18" s="67"/>
      <c r="G18" s="67"/>
      <c r="H18" s="67">
        <v>5.0204873484049779</v>
      </c>
    </row>
    <row r="19" spans="1:8" ht="31.5" x14ac:dyDescent="0.25">
      <c r="A19" s="70" t="str">
        <f>A18</f>
        <v>Enhanced overhead inspections and remediations</v>
      </c>
      <c r="B19" s="71" t="s">
        <v>104</v>
      </c>
      <c r="C19" s="73">
        <v>77.19</v>
      </c>
      <c r="D19" s="73">
        <v>11949</v>
      </c>
      <c r="E19" s="73">
        <v>82.304999999999993</v>
      </c>
      <c r="F19" s="73">
        <v>8416</v>
      </c>
      <c r="G19" s="73">
        <v>174.24869447499995</v>
      </c>
      <c r="H19" s="73">
        <v>11865.242090609168</v>
      </c>
    </row>
    <row r="20" spans="1:8" ht="63" x14ac:dyDescent="0.25">
      <c r="A20" s="23" t="s">
        <v>33</v>
      </c>
      <c r="B20" s="7" t="s">
        <v>15</v>
      </c>
      <c r="C20" s="67"/>
      <c r="D20" s="67"/>
      <c r="E20" s="67"/>
      <c r="F20" s="67"/>
      <c r="G20" s="67"/>
      <c r="H20" s="67"/>
    </row>
    <row r="21" spans="1:8" ht="63" x14ac:dyDescent="0.25">
      <c r="A21" s="23" t="str">
        <f>A20</f>
        <v>Public Safety Power Shutoffs</v>
      </c>
      <c r="B21" s="7" t="s">
        <v>25</v>
      </c>
      <c r="C21" s="67"/>
      <c r="D21" s="67">
        <v>429</v>
      </c>
      <c r="E21" s="67"/>
      <c r="F21" s="67">
        <v>545</v>
      </c>
      <c r="G21" s="67"/>
      <c r="H21" s="67">
        <v>900.02665691034406</v>
      </c>
    </row>
    <row r="22" spans="1:8" ht="31.5" x14ac:dyDescent="0.25">
      <c r="A22" s="70" t="str">
        <f>A21</f>
        <v>Public Safety Power Shutoffs</v>
      </c>
      <c r="B22" s="71" t="s">
        <v>104</v>
      </c>
      <c r="C22" s="73">
        <v>0</v>
      </c>
      <c r="D22" s="73">
        <v>429</v>
      </c>
      <c r="E22" s="73">
        <v>0</v>
      </c>
      <c r="F22" s="73">
        <v>545</v>
      </c>
      <c r="G22" s="73">
        <v>0</v>
      </c>
      <c r="H22" s="73">
        <v>900.02665691034406</v>
      </c>
    </row>
    <row r="23" spans="1:8" ht="63" x14ac:dyDescent="0.25">
      <c r="A23" s="23" t="s">
        <v>34</v>
      </c>
      <c r="B23" s="7" t="s">
        <v>15</v>
      </c>
      <c r="C23" s="67"/>
      <c r="D23" s="67"/>
      <c r="E23" s="67"/>
      <c r="F23" s="67"/>
      <c r="G23" s="67"/>
      <c r="H23" s="67"/>
    </row>
    <row r="24" spans="1:8" ht="63" x14ac:dyDescent="0.25">
      <c r="A24" s="23" t="str">
        <f>A23</f>
        <v>Enhanced situational awareness</v>
      </c>
      <c r="B24" s="7" t="s">
        <v>25</v>
      </c>
      <c r="C24" s="67"/>
      <c r="D24" s="67">
        <v>146</v>
      </c>
      <c r="E24" s="67">
        <v>531</v>
      </c>
      <c r="F24" s="67">
        <v>102</v>
      </c>
      <c r="G24" s="67"/>
      <c r="H24" s="67">
        <v>262.7254689229631</v>
      </c>
    </row>
    <row r="25" spans="1:8" ht="31.5" x14ac:dyDescent="0.25">
      <c r="A25" s="70" t="str">
        <f>A24</f>
        <v>Enhanced situational awareness</v>
      </c>
      <c r="B25" s="71" t="s">
        <v>104</v>
      </c>
      <c r="C25" s="73">
        <v>0</v>
      </c>
      <c r="D25" s="73">
        <v>146</v>
      </c>
      <c r="E25" s="73">
        <v>82.304999999999993</v>
      </c>
      <c r="F25" s="73">
        <v>102</v>
      </c>
      <c r="G25" s="73">
        <v>0</v>
      </c>
      <c r="H25" s="73">
        <v>262.7254689229631</v>
      </c>
    </row>
    <row r="26" spans="1:8" ht="63" x14ac:dyDescent="0.25">
      <c r="A26" s="74" t="s">
        <v>35</v>
      </c>
      <c r="B26" s="7" t="s">
        <v>25</v>
      </c>
      <c r="C26" s="67"/>
      <c r="D26" s="67"/>
      <c r="E26" s="67"/>
      <c r="F26" s="67"/>
      <c r="G26" s="67"/>
      <c r="H26" s="67"/>
    </row>
    <row r="27" spans="1:8" ht="31.5" x14ac:dyDescent="0.25">
      <c r="A27" s="70" t="str">
        <f>A26</f>
        <v>Aerial suppression</v>
      </c>
      <c r="B27" s="71" t="s">
        <v>104</v>
      </c>
      <c r="C27" s="73">
        <v>0</v>
      </c>
      <c r="D27" s="73">
        <v>0</v>
      </c>
      <c r="E27" s="73">
        <v>0</v>
      </c>
      <c r="F27" s="73">
        <v>0</v>
      </c>
      <c r="G27" s="73">
        <v>0</v>
      </c>
      <c r="H27" s="73">
        <v>0</v>
      </c>
    </row>
    <row r="28" spans="1:8" ht="63" x14ac:dyDescent="0.25">
      <c r="A28" s="23" t="s">
        <v>36</v>
      </c>
      <c r="B28" s="7" t="s">
        <v>25</v>
      </c>
      <c r="C28" s="67"/>
      <c r="D28" s="67">
        <v>444</v>
      </c>
      <c r="E28" s="67"/>
      <c r="F28" s="75">
        <v>560</v>
      </c>
      <c r="G28" s="67"/>
      <c r="H28" s="75">
        <v>487.04223704777723</v>
      </c>
    </row>
    <row r="29" spans="1:8" ht="47.25" x14ac:dyDescent="0.25">
      <c r="A29" s="23" t="str">
        <f>A28</f>
        <v>Alternative/Emerging technologies (e.g., ground fault neutralizers)</v>
      </c>
      <c r="B29" s="7" t="s">
        <v>31</v>
      </c>
      <c r="C29" s="67"/>
      <c r="D29" s="67"/>
      <c r="E29" s="67"/>
      <c r="F29" s="75"/>
      <c r="G29" s="67"/>
      <c r="H29" s="75">
        <v>338.86513791340946</v>
      </c>
    </row>
    <row r="30" spans="1:8" ht="31.5" x14ac:dyDescent="0.25">
      <c r="A30" s="70" t="str">
        <f>A29</f>
        <v>Alternative/Emerging technologies (e.g., ground fault neutralizers)</v>
      </c>
      <c r="B30" s="71" t="s">
        <v>104</v>
      </c>
      <c r="C30" s="73">
        <v>0</v>
      </c>
      <c r="D30" s="73">
        <v>444</v>
      </c>
      <c r="E30" s="73">
        <v>0</v>
      </c>
      <c r="F30" s="73">
        <v>560</v>
      </c>
      <c r="G30" s="73">
        <v>0</v>
      </c>
      <c r="H30" s="73">
        <v>825.90737496118663</v>
      </c>
    </row>
    <row r="31" spans="1:8" ht="63" x14ac:dyDescent="0.25">
      <c r="A31" s="23" t="s">
        <v>37</v>
      </c>
      <c r="B31" s="7" t="s">
        <v>25</v>
      </c>
      <c r="C31" s="67">
        <v>91</v>
      </c>
      <c r="D31" s="67">
        <v>2</v>
      </c>
      <c r="E31" s="67">
        <v>775</v>
      </c>
      <c r="F31" s="75">
        <v>0</v>
      </c>
      <c r="G31" s="67">
        <v>107</v>
      </c>
      <c r="H31" s="75">
        <v>0</v>
      </c>
    </row>
    <row r="32" spans="1:8" ht="31.5" x14ac:dyDescent="0.25">
      <c r="A32" s="70" t="str">
        <f>A31</f>
        <v>Sectionalizing devices</v>
      </c>
      <c r="B32" s="71" t="s">
        <v>104</v>
      </c>
      <c r="C32" s="73">
        <v>14.105</v>
      </c>
      <c r="D32" s="73">
        <v>2</v>
      </c>
      <c r="E32" s="73">
        <v>120.125</v>
      </c>
      <c r="F32" s="73">
        <v>0</v>
      </c>
      <c r="G32" s="73">
        <v>16.317499999999999</v>
      </c>
      <c r="H32" s="73">
        <v>0</v>
      </c>
    </row>
    <row r="33" spans="1:11" ht="63" x14ac:dyDescent="0.25">
      <c r="A33" s="23" t="s">
        <v>38</v>
      </c>
      <c r="B33" s="7" t="s">
        <v>25</v>
      </c>
      <c r="C33" s="67"/>
      <c r="D33" s="67">
        <v>181</v>
      </c>
      <c r="E33" s="67"/>
      <c r="F33" s="67">
        <v>282</v>
      </c>
      <c r="G33" s="67"/>
      <c r="H33" s="67">
        <v>425.16182704673383</v>
      </c>
    </row>
    <row r="34" spans="1:11" ht="31.5" x14ac:dyDescent="0.25">
      <c r="A34" s="70" t="str">
        <f>A33</f>
        <v>Community Outreach and Engagement</v>
      </c>
      <c r="B34" s="71" t="s">
        <v>104</v>
      </c>
      <c r="C34" s="73">
        <v>0</v>
      </c>
      <c r="D34" s="73">
        <v>181</v>
      </c>
      <c r="E34" s="73">
        <v>0</v>
      </c>
      <c r="F34" s="73">
        <v>282</v>
      </c>
      <c r="G34" s="73">
        <v>0</v>
      </c>
      <c r="H34" s="73">
        <v>425.16182704673383</v>
      </c>
    </row>
    <row r="35" spans="1:11" ht="63" x14ac:dyDescent="0.25">
      <c r="A35" s="23" t="s">
        <v>39</v>
      </c>
      <c r="B35" s="7" t="s">
        <v>25</v>
      </c>
      <c r="C35" s="67"/>
      <c r="D35" s="67">
        <v>174</v>
      </c>
      <c r="E35" s="67"/>
      <c r="F35" s="67">
        <v>277</v>
      </c>
      <c r="G35" s="67">
        <v>0</v>
      </c>
      <c r="H35" s="67">
        <v>336.06556078925894</v>
      </c>
    </row>
    <row r="36" spans="1:11" ht="31.5" x14ac:dyDescent="0.25">
      <c r="A36" s="70" t="str">
        <f>A35</f>
        <v>Emergency Preparedness</v>
      </c>
      <c r="B36" s="71" t="s">
        <v>104</v>
      </c>
      <c r="C36" s="73">
        <v>0</v>
      </c>
      <c r="D36" s="73">
        <v>174</v>
      </c>
      <c r="E36" s="73">
        <v>0</v>
      </c>
      <c r="F36" s="73">
        <v>277</v>
      </c>
      <c r="G36" s="73">
        <v>0</v>
      </c>
      <c r="H36" s="73">
        <v>336.06556078925894</v>
      </c>
    </row>
    <row r="37" spans="1:11" ht="63" x14ac:dyDescent="0.25">
      <c r="A37" s="23" t="s">
        <v>40</v>
      </c>
      <c r="B37" s="7" t="s">
        <v>25</v>
      </c>
      <c r="C37" s="67"/>
      <c r="D37" s="67">
        <v>0</v>
      </c>
      <c r="E37" s="67"/>
      <c r="F37" s="67">
        <v>0</v>
      </c>
      <c r="G37" s="67"/>
      <c r="H37" s="67"/>
      <c r="K37" s="72">
        <f>SUM(H17,H21,H24,H28,H31,H33,H35,H39)-14372</f>
        <v>0.22273932593452628</v>
      </c>
    </row>
    <row r="38" spans="1:11" ht="31.5" x14ac:dyDescent="0.25">
      <c r="A38" s="70" t="str">
        <f>A37</f>
        <v>Grid Design, Operations, and Maintenance</v>
      </c>
      <c r="B38" s="71" t="s">
        <v>104</v>
      </c>
      <c r="C38" s="73">
        <v>0</v>
      </c>
      <c r="D38" s="73">
        <v>0</v>
      </c>
      <c r="E38" s="73">
        <v>0</v>
      </c>
      <c r="F38" s="73">
        <v>0</v>
      </c>
      <c r="G38" s="73">
        <v>0</v>
      </c>
      <c r="H38" s="73">
        <v>0</v>
      </c>
    </row>
    <row r="39" spans="1:11" ht="63" x14ac:dyDescent="0.25">
      <c r="A39" s="23" t="s">
        <v>41</v>
      </c>
      <c r="B39" s="7" t="s">
        <v>25</v>
      </c>
      <c r="C39" s="67"/>
      <c r="D39" s="67">
        <v>48</v>
      </c>
      <c r="E39" s="67"/>
      <c r="F39" s="67">
        <v>73</v>
      </c>
      <c r="G39" s="67"/>
      <c r="H39" s="67">
        <v>100.97938534809587</v>
      </c>
    </row>
    <row r="40" spans="1:11" ht="31.5" x14ac:dyDescent="0.25">
      <c r="A40" s="70" t="str">
        <f>A39</f>
        <v>Overview of Service Territory</v>
      </c>
      <c r="B40" s="71" t="s">
        <v>104</v>
      </c>
      <c r="C40" s="73">
        <v>0</v>
      </c>
      <c r="D40" s="73">
        <v>48</v>
      </c>
      <c r="E40" s="73">
        <v>0</v>
      </c>
      <c r="F40" s="73">
        <v>73</v>
      </c>
      <c r="G40" s="73">
        <v>0</v>
      </c>
      <c r="H40" s="73">
        <v>100.97938534809587</v>
      </c>
    </row>
    <row r="41" spans="1:11" ht="63" x14ac:dyDescent="0.25">
      <c r="A41" s="23" t="s">
        <v>42</v>
      </c>
      <c r="B41" s="7" t="s">
        <v>25</v>
      </c>
      <c r="C41" s="67"/>
      <c r="D41" s="67"/>
      <c r="E41" s="67"/>
      <c r="F41" s="67"/>
      <c r="G41" s="67"/>
      <c r="H41" s="67"/>
    </row>
    <row r="42" spans="1:11" ht="31.5" x14ac:dyDescent="0.25">
      <c r="A42" s="70" t="str">
        <f>A41</f>
        <v>Risk Methodology and Assessment</v>
      </c>
      <c r="B42" s="71" t="s">
        <v>104</v>
      </c>
      <c r="C42" s="73">
        <v>0</v>
      </c>
      <c r="D42" s="73">
        <v>0</v>
      </c>
      <c r="E42" s="73">
        <v>0</v>
      </c>
      <c r="F42" s="73">
        <v>0</v>
      </c>
      <c r="G42" s="73">
        <v>0</v>
      </c>
      <c r="H42" s="73">
        <v>0</v>
      </c>
    </row>
    <row r="43" spans="1:11" ht="63" x14ac:dyDescent="0.25">
      <c r="A43" s="23" t="s">
        <v>43</v>
      </c>
      <c r="B43" s="7" t="s">
        <v>25</v>
      </c>
      <c r="C43" s="67"/>
      <c r="D43" s="67">
        <v>0</v>
      </c>
      <c r="E43" s="67"/>
      <c r="F43" s="67"/>
      <c r="G43" s="67"/>
      <c r="H43" s="67"/>
    </row>
    <row r="44" spans="1:11" ht="31.5" x14ac:dyDescent="0.25">
      <c r="A44" s="70" t="str">
        <f>A43</f>
        <v>Situational Awareness and Forecasting</v>
      </c>
      <c r="B44" s="71" t="s">
        <v>104</v>
      </c>
      <c r="C44" s="73">
        <v>0</v>
      </c>
      <c r="D44" s="73">
        <v>0</v>
      </c>
      <c r="E44" s="73">
        <v>0</v>
      </c>
      <c r="F44" s="73">
        <v>0</v>
      </c>
      <c r="G44" s="73">
        <v>0</v>
      </c>
      <c r="H44" s="73">
        <v>0</v>
      </c>
    </row>
    <row r="45" spans="1:11" ht="63" x14ac:dyDescent="0.25">
      <c r="A45" s="23" t="s">
        <v>44</v>
      </c>
      <c r="B45" s="7" t="s">
        <v>25</v>
      </c>
      <c r="C45" s="67"/>
      <c r="D45" s="67">
        <v>34</v>
      </c>
      <c r="E45" s="67"/>
      <c r="F45" s="67">
        <v>18</v>
      </c>
      <c r="G45" s="67"/>
      <c r="H45" s="67"/>
    </row>
    <row r="46" spans="1:11" ht="31.5" x14ac:dyDescent="0.25">
      <c r="A46" s="70" t="str">
        <f>A45</f>
        <v>Wildfire Mitigation Strategy Development</v>
      </c>
      <c r="B46" s="71" t="s">
        <v>104</v>
      </c>
      <c r="C46" s="73">
        <v>0</v>
      </c>
      <c r="D46" s="73">
        <v>34</v>
      </c>
      <c r="E46" s="73">
        <v>0</v>
      </c>
      <c r="F46" s="73">
        <v>18</v>
      </c>
      <c r="G46" s="73">
        <v>0</v>
      </c>
      <c r="H46" s="73">
        <v>0</v>
      </c>
    </row>
    <row r="47" spans="1:11" ht="63" x14ac:dyDescent="0.25">
      <c r="A47" s="23" t="s">
        <v>45</v>
      </c>
      <c r="B47" s="7" t="s">
        <v>46</v>
      </c>
      <c r="C47" s="67"/>
      <c r="D47" s="67">
        <v>30</v>
      </c>
      <c r="E47" s="67"/>
      <c r="F47" s="67">
        <v>646.04548108057975</v>
      </c>
      <c r="G47" s="67"/>
      <c r="H47" s="67">
        <v>91.473853892515933</v>
      </c>
    </row>
    <row r="48" spans="1:11" ht="63" x14ac:dyDescent="0.25">
      <c r="A48" s="23" t="str">
        <f t="shared" ref="A48:A49" si="3">A47</f>
        <v xml:space="preserve">Hazard Tree Management Program </v>
      </c>
      <c r="B48" s="7" t="s">
        <v>15</v>
      </c>
      <c r="C48" s="67"/>
      <c r="D48" s="67"/>
      <c r="E48" s="67"/>
      <c r="F48" s="67"/>
      <c r="G48" s="67"/>
      <c r="H48" s="67"/>
    </row>
    <row r="49" spans="1:11" ht="47.25" x14ac:dyDescent="0.25">
      <c r="A49" s="23" t="str">
        <f t="shared" si="3"/>
        <v xml:space="preserve">Hazard Tree Management Program </v>
      </c>
      <c r="B49" s="7" t="s">
        <v>31</v>
      </c>
      <c r="C49" s="67"/>
      <c r="D49" s="67"/>
      <c r="E49" s="67"/>
      <c r="F49" s="67"/>
      <c r="G49" s="67"/>
      <c r="H49" s="67"/>
    </row>
    <row r="50" spans="1:11" ht="31.5" x14ac:dyDescent="0.25">
      <c r="A50" s="70" t="str">
        <f>A49</f>
        <v xml:space="preserve">Hazard Tree Management Program </v>
      </c>
      <c r="B50" s="71" t="s">
        <v>104</v>
      </c>
      <c r="C50" s="73">
        <v>0</v>
      </c>
      <c r="D50" s="73">
        <v>30</v>
      </c>
      <c r="E50" s="73">
        <v>0</v>
      </c>
      <c r="F50" s="73">
        <v>646.04548108057975</v>
      </c>
      <c r="G50" s="73">
        <v>0</v>
      </c>
      <c r="H50" s="73">
        <v>91.473853892515933</v>
      </c>
    </row>
    <row r="51" spans="1:11" ht="63" x14ac:dyDescent="0.25">
      <c r="A51" s="23" t="s">
        <v>50</v>
      </c>
      <c r="B51" s="7" t="s">
        <v>46</v>
      </c>
      <c r="C51" s="67"/>
      <c r="D51" s="67"/>
      <c r="E51" s="67"/>
      <c r="F51" s="67"/>
      <c r="G51" s="67"/>
      <c r="H51" s="67"/>
    </row>
    <row r="52" spans="1:11" ht="63" x14ac:dyDescent="0.25">
      <c r="A52" s="23" t="str">
        <f t="shared" ref="A52:A53" si="4">A51</f>
        <v xml:space="preserve">Structure Brushing </v>
      </c>
      <c r="B52" s="7" t="s">
        <v>15</v>
      </c>
      <c r="C52" s="67"/>
      <c r="D52" s="67"/>
      <c r="E52" s="67"/>
      <c r="F52" s="67"/>
      <c r="G52" s="67"/>
      <c r="H52" s="67"/>
    </row>
    <row r="53" spans="1:11" ht="47.25" x14ac:dyDescent="0.25">
      <c r="A53" s="23" t="str">
        <f t="shared" si="4"/>
        <v xml:space="preserve">Structure Brushing </v>
      </c>
      <c r="B53" s="7" t="s">
        <v>31</v>
      </c>
      <c r="C53" s="67"/>
      <c r="D53" s="67"/>
      <c r="E53" s="67"/>
      <c r="F53" s="67"/>
      <c r="G53" s="67"/>
      <c r="H53" s="67"/>
    </row>
    <row r="54" spans="1:11" ht="31.5" x14ac:dyDescent="0.25">
      <c r="A54" s="70" t="str">
        <f>A53</f>
        <v xml:space="preserve">Structure Brushing </v>
      </c>
      <c r="B54" s="71" t="s">
        <v>104</v>
      </c>
      <c r="C54" s="73">
        <v>0</v>
      </c>
      <c r="D54" s="73">
        <v>0</v>
      </c>
      <c r="E54" s="73">
        <v>0</v>
      </c>
      <c r="F54" s="73">
        <v>0</v>
      </c>
      <c r="G54" s="73">
        <v>0</v>
      </c>
      <c r="H54" s="73">
        <v>0</v>
      </c>
    </row>
    <row r="55" spans="1:11" ht="63" x14ac:dyDescent="0.25">
      <c r="A55" s="23" t="s">
        <v>51</v>
      </c>
      <c r="B55" s="7" t="s">
        <v>46</v>
      </c>
      <c r="C55" s="67"/>
      <c r="D55" s="67"/>
      <c r="E55" s="67"/>
      <c r="F55" s="67"/>
      <c r="G55" s="67"/>
      <c r="H55" s="67"/>
    </row>
    <row r="56" spans="1:11" ht="63" x14ac:dyDescent="0.25">
      <c r="A56" s="23" t="str">
        <f t="shared" ref="A56:A57" si="5">A55</f>
        <v>Expanded Clearances for Generation Legacy Facilities  </v>
      </c>
      <c r="B56" s="7" t="s">
        <v>15</v>
      </c>
      <c r="C56" s="67"/>
      <c r="D56" s="67"/>
      <c r="E56" s="67"/>
      <c r="F56" s="67"/>
      <c r="G56" s="67"/>
      <c r="H56" s="67"/>
    </row>
    <row r="57" spans="1:11" ht="47.25" x14ac:dyDescent="0.25">
      <c r="A57" s="23" t="str">
        <f t="shared" si="5"/>
        <v>Expanded Clearances for Generation Legacy Facilities  </v>
      </c>
      <c r="B57" s="7" t="s">
        <v>31</v>
      </c>
      <c r="C57" s="67"/>
      <c r="D57" s="67"/>
      <c r="E57" s="67"/>
      <c r="F57" s="67"/>
      <c r="G57" s="67"/>
      <c r="H57" s="67"/>
    </row>
    <row r="58" spans="1:11" ht="31.5" x14ac:dyDescent="0.25">
      <c r="A58" s="70" t="str">
        <f>A57</f>
        <v>Expanded Clearances for Generation Legacy Facilities  </v>
      </c>
      <c r="B58" s="71" t="s">
        <v>104</v>
      </c>
      <c r="C58" s="73">
        <v>0</v>
      </c>
      <c r="D58" s="73">
        <v>0</v>
      </c>
      <c r="E58" s="73">
        <v>0</v>
      </c>
      <c r="F58" s="73">
        <v>0</v>
      </c>
      <c r="G58" s="73">
        <v>0</v>
      </c>
      <c r="H58" s="73">
        <v>0</v>
      </c>
    </row>
    <row r="59" spans="1:11" ht="63" x14ac:dyDescent="0.25">
      <c r="A59" s="23" t="s">
        <v>52</v>
      </c>
      <c r="B59" s="7" t="s">
        <v>46</v>
      </c>
      <c r="C59" s="67"/>
      <c r="D59" s="67"/>
      <c r="E59" s="67"/>
      <c r="F59" s="67"/>
      <c r="G59" s="67"/>
      <c r="H59" s="67"/>
    </row>
    <row r="60" spans="1:11" ht="63" x14ac:dyDescent="0.25">
      <c r="A60" s="23" t="str">
        <f t="shared" ref="A60:A61" si="6">A59</f>
        <v xml:space="preserve">Dead and Dying Tree Removal </v>
      </c>
      <c r="B60" s="7" t="s">
        <v>15</v>
      </c>
      <c r="C60" s="67"/>
      <c r="D60" s="67"/>
      <c r="E60" s="67"/>
      <c r="F60" s="67"/>
      <c r="G60" s="67"/>
      <c r="H60" s="67"/>
      <c r="K60" s="72"/>
    </row>
    <row r="61" spans="1:11" ht="47.25" x14ac:dyDescent="0.25">
      <c r="A61" s="23" t="str">
        <f t="shared" si="6"/>
        <v xml:space="preserve">Dead and Dying Tree Removal </v>
      </c>
      <c r="B61" s="7" t="s">
        <v>31</v>
      </c>
      <c r="C61" s="67"/>
      <c r="D61" s="67"/>
      <c r="E61" s="67"/>
      <c r="F61" s="67"/>
      <c r="G61" s="67"/>
      <c r="H61" s="67"/>
    </row>
    <row r="62" spans="1:11" ht="31.5" x14ac:dyDescent="0.25">
      <c r="A62" s="70" t="str">
        <f>A61</f>
        <v xml:space="preserve">Dead and Dying Tree Removal </v>
      </c>
      <c r="B62" s="71" t="s">
        <v>104</v>
      </c>
      <c r="C62" s="73">
        <v>0</v>
      </c>
      <c r="D62" s="73">
        <v>0</v>
      </c>
      <c r="E62" s="73">
        <v>0</v>
      </c>
      <c r="F62" s="73">
        <v>0</v>
      </c>
      <c r="G62" s="73">
        <v>0</v>
      </c>
      <c r="H62" s="73">
        <v>0</v>
      </c>
    </row>
    <row r="63" spans="1:11" ht="63" x14ac:dyDescent="0.25">
      <c r="A63" s="23" t="s">
        <v>53</v>
      </c>
      <c r="B63" s="7" t="s">
        <v>46</v>
      </c>
      <c r="C63" s="67"/>
      <c r="D63" s="67"/>
      <c r="E63" s="67"/>
      <c r="F63" s="67"/>
      <c r="G63" s="67"/>
      <c r="H63" s="67"/>
    </row>
    <row r="64" spans="1:11" ht="63" x14ac:dyDescent="0.25">
      <c r="A64" s="23" t="str">
        <f t="shared" ref="A64:A65" si="7">A63</f>
        <v xml:space="preserve">Vegetation Management Work Management Tool (Arbora) </v>
      </c>
      <c r="B64" s="7" t="s">
        <v>15</v>
      </c>
      <c r="C64" s="67"/>
      <c r="D64" s="67"/>
      <c r="E64" s="67"/>
      <c r="F64" s="67"/>
      <c r="G64" s="67"/>
      <c r="H64" s="67"/>
    </row>
    <row r="65" spans="1:8" ht="47.25" x14ac:dyDescent="0.25">
      <c r="A65" s="23" t="str">
        <f t="shared" si="7"/>
        <v xml:space="preserve">Vegetation Management Work Management Tool (Arbora) </v>
      </c>
      <c r="B65" s="7" t="s">
        <v>31</v>
      </c>
      <c r="C65" s="67"/>
      <c r="D65" s="67"/>
      <c r="E65" s="67"/>
      <c r="F65" s="67"/>
      <c r="G65" s="67"/>
      <c r="H65" s="67">
        <v>2036.4159033452347</v>
      </c>
    </row>
    <row r="66" spans="1:8" ht="31.5" x14ac:dyDescent="0.25">
      <c r="A66" s="70" t="str">
        <f>A65</f>
        <v xml:space="preserve">Vegetation Management Work Management Tool (Arbora) </v>
      </c>
      <c r="B66" s="71" t="s">
        <v>104</v>
      </c>
      <c r="C66" s="73">
        <v>0</v>
      </c>
      <c r="D66" s="73">
        <v>0</v>
      </c>
      <c r="E66" s="73">
        <v>0</v>
      </c>
      <c r="F66" s="73">
        <v>0</v>
      </c>
      <c r="G66" s="73">
        <v>0</v>
      </c>
      <c r="H66" s="73">
        <v>2036.4159033452347</v>
      </c>
    </row>
    <row r="67" spans="1:8" ht="63" x14ac:dyDescent="0.25">
      <c r="A67" s="23" t="s">
        <v>54</v>
      </c>
      <c r="B67" s="7" t="s">
        <v>46</v>
      </c>
      <c r="C67" s="67"/>
      <c r="D67" s="67"/>
      <c r="E67" s="67"/>
      <c r="F67" s="67"/>
      <c r="G67" s="67"/>
      <c r="H67" s="67"/>
    </row>
    <row r="68" spans="1:8" ht="63" x14ac:dyDescent="0.25">
      <c r="A68" s="23" t="str">
        <f t="shared" ref="A68:A69" si="8">A67</f>
        <v xml:space="preserve">Distribution Vegetation Management </v>
      </c>
      <c r="B68" s="7" t="s">
        <v>15</v>
      </c>
      <c r="C68" s="67"/>
      <c r="D68" s="67"/>
      <c r="E68" s="67"/>
      <c r="F68" s="67"/>
      <c r="G68" s="67"/>
      <c r="H68" s="67"/>
    </row>
    <row r="69" spans="1:8" ht="47.25" x14ac:dyDescent="0.25">
      <c r="A69" s="23" t="str">
        <f t="shared" si="8"/>
        <v xml:space="preserve">Distribution Vegetation Management </v>
      </c>
      <c r="B69" s="7" t="s">
        <v>31</v>
      </c>
      <c r="C69" s="67"/>
      <c r="D69" s="67"/>
      <c r="E69" s="67"/>
      <c r="F69" s="67"/>
      <c r="G69" s="67"/>
      <c r="H69" s="67"/>
    </row>
    <row r="70" spans="1:8" ht="31.5" x14ac:dyDescent="0.25">
      <c r="A70" s="70" t="str">
        <f>A69</f>
        <v xml:space="preserve">Distribution Vegetation Management </v>
      </c>
      <c r="B70" s="71" t="s">
        <v>104</v>
      </c>
      <c r="C70" s="73">
        <v>0</v>
      </c>
      <c r="D70" s="73">
        <v>0</v>
      </c>
      <c r="E70" s="73">
        <v>0</v>
      </c>
      <c r="F70" s="73">
        <v>0</v>
      </c>
      <c r="G70" s="73">
        <v>0</v>
      </c>
      <c r="H70" s="73">
        <v>0</v>
      </c>
    </row>
    <row r="71" spans="1:8" ht="63" x14ac:dyDescent="0.25">
      <c r="A71" s="23" t="s">
        <v>55</v>
      </c>
      <c r="B71" s="7" t="s">
        <v>46</v>
      </c>
      <c r="C71" s="67"/>
      <c r="D71" s="67">
        <v>19109</v>
      </c>
      <c r="E71" s="67"/>
      <c r="F71" s="67">
        <v>13018.656950838513</v>
      </c>
      <c r="G71" s="67"/>
      <c r="H71" s="67">
        <v>12165.939961873271</v>
      </c>
    </row>
    <row r="72" spans="1:8" ht="63" x14ac:dyDescent="0.25">
      <c r="A72" s="23" t="str">
        <f t="shared" ref="A72:A73" si="9">A71</f>
        <v xml:space="preserve">Transmission Vegetation Management </v>
      </c>
      <c r="B72" s="7" t="s">
        <v>15</v>
      </c>
      <c r="C72" s="67"/>
      <c r="D72" s="67"/>
      <c r="E72" s="67"/>
      <c r="F72" s="67"/>
      <c r="G72" s="67"/>
      <c r="H72" s="67"/>
    </row>
    <row r="73" spans="1:8" ht="47.25" x14ac:dyDescent="0.25">
      <c r="A73" s="23" t="str">
        <f t="shared" si="9"/>
        <v xml:space="preserve">Transmission Vegetation Management </v>
      </c>
      <c r="B73" s="7" t="s">
        <v>31</v>
      </c>
      <c r="C73" s="67"/>
      <c r="D73" s="67">
        <v>857</v>
      </c>
      <c r="E73" s="67"/>
      <c r="F73" s="67">
        <v>2024</v>
      </c>
      <c r="G73" s="67"/>
      <c r="H73" s="67"/>
    </row>
    <row r="74" spans="1:8" ht="31.5" x14ac:dyDescent="0.25">
      <c r="A74" s="70" t="str">
        <f>A73</f>
        <v xml:space="preserve">Transmission Vegetation Management </v>
      </c>
      <c r="B74" s="71" t="s">
        <v>104</v>
      </c>
      <c r="C74" s="73">
        <v>0</v>
      </c>
      <c r="D74" s="73">
        <v>19966</v>
      </c>
      <c r="E74" s="73">
        <v>0</v>
      </c>
      <c r="F74" s="73">
        <v>15042.656950838513</v>
      </c>
      <c r="G74" s="73">
        <v>0</v>
      </c>
      <c r="H74" s="73">
        <v>12165.939961873271</v>
      </c>
    </row>
    <row r="75" spans="1:8" ht="63" x14ac:dyDescent="0.25">
      <c r="A75" s="23" t="s">
        <v>56</v>
      </c>
      <c r="B75" s="7" t="s">
        <v>46</v>
      </c>
      <c r="C75" s="67"/>
      <c r="D75" s="67"/>
      <c r="E75" s="67"/>
      <c r="F75" s="67"/>
      <c r="G75" s="67"/>
      <c r="H75" s="67"/>
    </row>
    <row r="76" spans="1:8" ht="63" x14ac:dyDescent="0.25">
      <c r="A76" s="23" t="str">
        <f t="shared" ref="A76" si="10">A75</f>
        <v>LiDAR Distribution Vegetation Inspections</v>
      </c>
      <c r="B76" s="7" t="s">
        <v>15</v>
      </c>
      <c r="C76" s="67"/>
      <c r="D76" s="67"/>
      <c r="E76" s="67"/>
      <c r="F76" s="67"/>
      <c r="G76" s="67"/>
      <c r="H76" s="67"/>
    </row>
    <row r="77" spans="1:8" ht="47.25" x14ac:dyDescent="0.25">
      <c r="A77" s="23" t="str">
        <f>A76</f>
        <v>LiDAR Distribution Vegetation Inspections</v>
      </c>
      <c r="B77" s="7" t="s">
        <v>31</v>
      </c>
      <c r="C77" s="67"/>
      <c r="D77" s="67"/>
      <c r="E77" s="67"/>
      <c r="F77" s="67"/>
      <c r="G77" s="67"/>
      <c r="H77" s="67"/>
    </row>
    <row r="78" spans="1:8" ht="31.5" x14ac:dyDescent="0.25">
      <c r="A78" s="70" t="str">
        <f>A77</f>
        <v>LiDAR Distribution Vegetation Inspections</v>
      </c>
      <c r="B78" s="71" t="s">
        <v>104</v>
      </c>
      <c r="C78" s="73">
        <v>0</v>
      </c>
      <c r="D78" s="73">
        <v>0</v>
      </c>
      <c r="E78" s="73">
        <v>0</v>
      </c>
      <c r="F78" s="73">
        <v>0</v>
      </c>
      <c r="G78" s="73">
        <v>0</v>
      </c>
      <c r="H78" s="73">
        <v>0</v>
      </c>
    </row>
    <row r="79" spans="1:8" ht="63" x14ac:dyDescent="0.25">
      <c r="A79" s="23" t="s">
        <v>57</v>
      </c>
      <c r="B79" s="7" t="s">
        <v>46</v>
      </c>
      <c r="C79" s="67"/>
      <c r="D79" s="67"/>
      <c r="E79" s="67"/>
      <c r="F79" s="67"/>
      <c r="G79" s="67"/>
      <c r="H79" s="67"/>
    </row>
    <row r="80" spans="1:8" ht="63" x14ac:dyDescent="0.25">
      <c r="A80" s="23" t="str">
        <f t="shared" ref="A80:A81" si="11">A79</f>
        <v xml:space="preserve">LiDAR Transmission Vegetation Inspections </v>
      </c>
      <c r="B80" s="7" t="s">
        <v>15</v>
      </c>
      <c r="C80" s="67"/>
      <c r="D80" s="67"/>
      <c r="E80" s="67"/>
      <c r="F80" s="67"/>
      <c r="G80" s="67"/>
      <c r="H80" s="67"/>
    </row>
    <row r="81" spans="1:8" ht="47.25" x14ac:dyDescent="0.25">
      <c r="A81" s="23" t="str">
        <f t="shared" si="11"/>
        <v xml:space="preserve">LiDAR Transmission Vegetation Inspections </v>
      </c>
      <c r="B81" s="7" t="s">
        <v>31</v>
      </c>
      <c r="C81" s="67"/>
      <c r="D81" s="67"/>
      <c r="E81" s="67"/>
      <c r="F81" s="67"/>
      <c r="G81" s="67"/>
      <c r="H81" s="67"/>
    </row>
    <row r="82" spans="1:8" ht="31.5" x14ac:dyDescent="0.25">
      <c r="A82" s="70" t="str">
        <f>A81</f>
        <v xml:space="preserve">LiDAR Transmission Vegetation Inspections </v>
      </c>
      <c r="B82" s="71" t="s">
        <v>104</v>
      </c>
      <c r="C82" s="73">
        <v>0</v>
      </c>
      <c r="D82" s="73">
        <v>0</v>
      </c>
      <c r="E82" s="73">
        <v>0</v>
      </c>
      <c r="F82" s="73">
        <v>0</v>
      </c>
      <c r="G82" s="73">
        <v>0</v>
      </c>
      <c r="H82" s="73">
        <v>0</v>
      </c>
    </row>
    <row r="83" spans="1:8" ht="63" x14ac:dyDescent="0.25">
      <c r="A83" s="23" t="s">
        <v>63</v>
      </c>
      <c r="B83" s="7" t="s">
        <v>46</v>
      </c>
      <c r="C83" s="67"/>
      <c r="D83" s="67"/>
      <c r="E83" s="67"/>
      <c r="F83" s="67"/>
      <c r="G83" s="67"/>
      <c r="H83" s="67"/>
    </row>
    <row r="84" spans="1:8" ht="63" x14ac:dyDescent="0.25">
      <c r="A84" s="23" t="str">
        <f t="shared" ref="A84:A85" si="12">A83</f>
        <v>Other VM Programs (not listed above)</v>
      </c>
      <c r="B84" s="7" t="s">
        <v>15</v>
      </c>
      <c r="C84" s="67"/>
      <c r="D84" s="67"/>
      <c r="E84" s="67"/>
      <c r="F84" s="67"/>
      <c r="G84" s="67"/>
      <c r="H84" s="67"/>
    </row>
    <row r="85" spans="1:8" ht="47.25" x14ac:dyDescent="0.25">
      <c r="A85" s="23" t="str">
        <f t="shared" si="12"/>
        <v>Other VM Programs (not listed above)</v>
      </c>
      <c r="B85" s="7" t="s">
        <v>31</v>
      </c>
      <c r="C85" s="67"/>
      <c r="D85" s="67"/>
      <c r="E85" s="67"/>
      <c r="F85" s="67"/>
      <c r="G85" s="67"/>
      <c r="H85" s="67"/>
    </row>
    <row r="86" spans="1:8" ht="31.5" x14ac:dyDescent="0.25">
      <c r="A86" s="70" t="str">
        <f>A85</f>
        <v>Other VM Programs (not listed above)</v>
      </c>
      <c r="B86" s="71" t="s">
        <v>104</v>
      </c>
      <c r="C86" s="73">
        <v>0</v>
      </c>
      <c r="D86" s="73">
        <v>0</v>
      </c>
      <c r="E86" s="73">
        <v>0</v>
      </c>
      <c r="F86" s="73">
        <v>0</v>
      </c>
      <c r="G86" s="73">
        <v>0</v>
      </c>
      <c r="H86" s="73">
        <v>0</v>
      </c>
    </row>
  </sheetData>
  <mergeCells count="6">
    <mergeCell ref="C1:D1"/>
    <mergeCell ref="E1:F1"/>
    <mergeCell ref="G1:H1"/>
    <mergeCell ref="C2:D2"/>
    <mergeCell ref="E2:F2"/>
    <mergeCell ref="G2:H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D6F56C-9AD9-4566-A005-2CACFE6EA288}">
  <dimension ref="A1:J87"/>
  <sheetViews>
    <sheetView topLeftCell="F1" workbookViewId="0">
      <selection activeCell="A13" sqref="A13"/>
    </sheetView>
  </sheetViews>
  <sheetFormatPr defaultRowHeight="15" x14ac:dyDescent="0.25"/>
  <cols>
    <col min="1" max="1" width="64.28515625" style="76" bestFit="1" customWidth="1"/>
    <col min="2" max="2" width="21.5703125" style="76" customWidth="1"/>
    <col min="3" max="4" width="24" style="77" customWidth="1"/>
    <col min="5" max="6" width="24" style="72" customWidth="1"/>
    <col min="7" max="10" width="24" customWidth="1"/>
  </cols>
  <sheetData>
    <row r="1" spans="1:10" ht="15" customHeight="1" x14ac:dyDescent="0.25">
      <c r="A1" s="66"/>
      <c r="B1" s="66"/>
      <c r="C1" s="144">
        <v>2025</v>
      </c>
      <c r="D1" s="144"/>
      <c r="E1" s="144">
        <v>2026</v>
      </c>
      <c r="F1" s="144"/>
      <c r="G1" s="144">
        <v>2027</v>
      </c>
      <c r="H1" s="144"/>
      <c r="I1" s="144">
        <v>2028</v>
      </c>
      <c r="J1" s="144"/>
    </row>
    <row r="2" spans="1:10" ht="15" customHeight="1" x14ac:dyDescent="0.25">
      <c r="A2" s="66"/>
      <c r="B2" s="66"/>
      <c r="C2" s="143"/>
      <c r="D2" s="143"/>
      <c r="E2" s="143"/>
      <c r="F2" s="143"/>
      <c r="G2" s="143"/>
      <c r="H2" s="143"/>
      <c r="I2" s="143"/>
      <c r="J2" s="143"/>
    </row>
    <row r="3" spans="1:10" ht="15.75" customHeight="1" x14ac:dyDescent="0.25">
      <c r="A3" s="66" t="s">
        <v>1</v>
      </c>
      <c r="B3" s="66" t="s">
        <v>73</v>
      </c>
      <c r="C3" s="67" t="s">
        <v>72</v>
      </c>
      <c r="D3" s="67" t="s">
        <v>99</v>
      </c>
      <c r="E3" s="67" t="s">
        <v>72</v>
      </c>
      <c r="F3" s="67" t="s">
        <v>99</v>
      </c>
      <c r="G3" s="67" t="s">
        <v>72</v>
      </c>
      <c r="H3" s="67" t="s">
        <v>99</v>
      </c>
      <c r="I3" s="67" t="s">
        <v>72</v>
      </c>
      <c r="J3" s="67" t="s">
        <v>99</v>
      </c>
    </row>
    <row r="4" spans="1:10" ht="47.25" x14ac:dyDescent="0.25">
      <c r="A4" s="23" t="s">
        <v>10</v>
      </c>
      <c r="B4" s="7" t="s">
        <v>12</v>
      </c>
      <c r="C4" s="67"/>
      <c r="D4" s="67"/>
      <c r="E4" s="67"/>
      <c r="F4" s="67"/>
      <c r="G4" s="67"/>
      <c r="H4" s="67"/>
      <c r="I4" s="67"/>
      <c r="J4" s="67"/>
    </row>
    <row r="5" spans="1:10" ht="31.5" x14ac:dyDescent="0.25">
      <c r="A5" s="70" t="str">
        <f>A4</f>
        <v>Long Span Initiative</v>
      </c>
      <c r="B5" s="71" t="s">
        <v>104</v>
      </c>
      <c r="C5" s="73">
        <v>0</v>
      </c>
      <c r="D5" s="73"/>
      <c r="E5" s="73">
        <v>0</v>
      </c>
      <c r="F5" s="73"/>
      <c r="G5" s="73"/>
      <c r="H5" s="73"/>
      <c r="I5" s="73"/>
      <c r="J5" s="73"/>
    </row>
    <row r="6" spans="1:10" ht="63" x14ac:dyDescent="0.25">
      <c r="A6" s="23" t="s">
        <v>14</v>
      </c>
      <c r="B6" s="7" t="s">
        <v>15</v>
      </c>
      <c r="C6" s="67"/>
      <c r="D6" s="67"/>
      <c r="E6" s="67"/>
      <c r="F6" s="67"/>
      <c r="G6" s="67"/>
      <c r="H6" s="67"/>
      <c r="I6" s="67"/>
      <c r="J6" s="67"/>
    </row>
    <row r="7" spans="1:10" ht="47.25" x14ac:dyDescent="0.25">
      <c r="A7" s="23" t="str">
        <f t="shared" ref="A7:A8" si="0">A6</f>
        <v>WCCP</v>
      </c>
      <c r="B7" s="7" t="s">
        <v>12</v>
      </c>
      <c r="C7" s="67"/>
      <c r="D7" s="67"/>
      <c r="E7" s="67"/>
      <c r="F7" s="67"/>
      <c r="G7" s="67"/>
      <c r="H7" s="67"/>
      <c r="I7" s="67"/>
      <c r="J7" s="67"/>
    </row>
    <row r="8" spans="1:10" ht="47.25" x14ac:dyDescent="0.25">
      <c r="A8" s="23" t="str">
        <f t="shared" si="0"/>
        <v>WCCP</v>
      </c>
      <c r="B8" s="7" t="s">
        <v>20</v>
      </c>
      <c r="C8" s="67">
        <v>703397.02989966515</v>
      </c>
      <c r="D8" s="67"/>
      <c r="E8" s="67">
        <v>253437.12032017598</v>
      </c>
      <c r="F8" s="67"/>
      <c r="G8" s="67">
        <v>43914.675014527995</v>
      </c>
      <c r="H8" s="67"/>
      <c r="I8" s="67">
        <v>44385.437389316474</v>
      </c>
      <c r="J8" s="67"/>
    </row>
    <row r="9" spans="1:10" ht="31.5" x14ac:dyDescent="0.25">
      <c r="A9" s="70" t="str">
        <f>A8</f>
        <v>WCCP</v>
      </c>
      <c r="B9" s="71" t="s">
        <v>104</v>
      </c>
      <c r="C9" s="73">
        <v>447661.96840517514</v>
      </c>
      <c r="D9" s="73"/>
      <c r="E9" s="73">
        <v>553670.5845115988</v>
      </c>
      <c r="F9" s="73"/>
      <c r="G9" s="73">
        <v>579123.47088986076</v>
      </c>
      <c r="H9" s="73"/>
      <c r="I9" s="73">
        <v>566328.6910749611</v>
      </c>
      <c r="J9" s="73"/>
    </row>
    <row r="10" spans="1:10" ht="63" x14ac:dyDescent="0.25">
      <c r="A10" s="23" t="s">
        <v>24</v>
      </c>
      <c r="B10" s="7" t="s">
        <v>15</v>
      </c>
      <c r="C10" s="67"/>
      <c r="D10" s="67"/>
      <c r="E10" s="67"/>
      <c r="F10" s="67"/>
      <c r="G10" s="67"/>
      <c r="H10" s="67"/>
      <c r="I10" s="67"/>
      <c r="J10" s="67"/>
    </row>
    <row r="11" spans="1:10" ht="47.25" x14ac:dyDescent="0.25">
      <c r="A11" s="23" t="str">
        <f t="shared" ref="A11:A12" si="1">A10</f>
        <v>TUG</v>
      </c>
      <c r="B11" s="7" t="s">
        <v>12</v>
      </c>
      <c r="C11" s="67">
        <v>387526.75105371058</v>
      </c>
      <c r="D11" s="67"/>
      <c r="E11" s="67">
        <v>983838.52348328114</v>
      </c>
      <c r="F11" s="67"/>
      <c r="G11" s="67">
        <v>1305778.643224691</v>
      </c>
      <c r="H11" s="67"/>
      <c r="I11" s="67">
        <v>1115046.4661220633</v>
      </c>
      <c r="J11" s="67"/>
    </row>
    <row r="12" spans="1:10" ht="63" x14ac:dyDescent="0.25">
      <c r="A12" s="23" t="str">
        <f t="shared" si="1"/>
        <v>TUG</v>
      </c>
      <c r="B12" s="7" t="s">
        <v>25</v>
      </c>
      <c r="C12" s="67"/>
      <c r="D12" s="67"/>
      <c r="E12" s="67"/>
      <c r="F12" s="67"/>
      <c r="G12" s="67"/>
      <c r="H12" s="67"/>
      <c r="I12" s="67"/>
      <c r="J12" s="67"/>
    </row>
    <row r="13" spans="1:10" ht="31.5" x14ac:dyDescent="0.25">
      <c r="A13" s="70" t="str">
        <f>A12</f>
        <v>TUG</v>
      </c>
      <c r="B13" s="71" t="s">
        <v>104</v>
      </c>
      <c r="C13" s="73">
        <v>-3843.3412711341266</v>
      </c>
      <c r="D13" s="73"/>
      <c r="E13" s="73">
        <v>55913.750791936371</v>
      </c>
      <c r="F13" s="73"/>
      <c r="G13" s="73">
        <v>213433.91493099302</v>
      </c>
      <c r="H13" s="73"/>
      <c r="I13" s="73">
        <v>424775.33673722448</v>
      </c>
      <c r="J13" s="73"/>
    </row>
    <row r="14" spans="1:10" ht="47.25" x14ac:dyDescent="0.25">
      <c r="A14" s="74" t="s">
        <v>29</v>
      </c>
      <c r="B14" s="7" t="s">
        <v>12</v>
      </c>
      <c r="C14" s="67"/>
      <c r="D14" s="67"/>
      <c r="E14" s="67"/>
      <c r="F14" s="67"/>
      <c r="G14" s="67"/>
      <c r="H14" s="67"/>
      <c r="I14" s="67"/>
      <c r="J14" s="67"/>
    </row>
    <row r="15" spans="1:10" ht="31.5" x14ac:dyDescent="0.25">
      <c r="A15" s="70" t="str">
        <f>A14</f>
        <v>Rapid Earth Fault Current Limiter (REFCL)</v>
      </c>
      <c r="B15" s="71" t="s">
        <v>104</v>
      </c>
      <c r="C15" s="73">
        <v>0</v>
      </c>
      <c r="D15" s="73"/>
      <c r="E15" s="73">
        <v>0</v>
      </c>
      <c r="F15" s="73"/>
      <c r="G15" s="73">
        <v>0</v>
      </c>
      <c r="H15" s="73"/>
      <c r="I15" s="73"/>
      <c r="J15" s="73"/>
    </row>
    <row r="16" spans="1:10" ht="63" x14ac:dyDescent="0.25">
      <c r="A16" s="23" t="s">
        <v>30</v>
      </c>
      <c r="B16" s="7" t="s">
        <v>15</v>
      </c>
      <c r="C16" s="67">
        <v>146954.22584165173</v>
      </c>
      <c r="D16" s="67">
        <v>119884.03653569931</v>
      </c>
      <c r="E16" s="67">
        <v>143245.0233081489</v>
      </c>
      <c r="F16" s="67">
        <v>120570.76737585428</v>
      </c>
      <c r="G16" s="67">
        <v>146146.86011039637</v>
      </c>
      <c r="H16" s="67">
        <v>122589.30399435696</v>
      </c>
      <c r="I16" s="67">
        <v>151860.04296287725</v>
      </c>
      <c r="J16" s="67">
        <v>124752.6361456067</v>
      </c>
    </row>
    <row r="17" spans="1:10" ht="47.25" x14ac:dyDescent="0.25">
      <c r="A17" s="23" t="str">
        <f t="shared" ref="A17:A18" si="2">A16</f>
        <v>Enhanced overhead inspections and remediations</v>
      </c>
      <c r="B17" s="7" t="s">
        <v>12</v>
      </c>
      <c r="C17" s="67">
        <v>2282.8893372350749</v>
      </c>
      <c r="D17" s="67"/>
      <c r="E17" s="67"/>
      <c r="F17" s="67"/>
      <c r="G17" s="67"/>
      <c r="H17" s="67"/>
      <c r="I17" s="67"/>
      <c r="J17" s="67"/>
    </row>
    <row r="18" spans="1:10" ht="47.25" x14ac:dyDescent="0.25">
      <c r="A18" s="23" t="str">
        <f t="shared" si="2"/>
        <v>Enhanced overhead inspections and remediations</v>
      </c>
      <c r="B18" s="7" t="s">
        <v>31</v>
      </c>
      <c r="C18" s="67"/>
      <c r="D18" s="67"/>
      <c r="E18" s="67"/>
      <c r="F18" s="67"/>
      <c r="G18" s="67"/>
      <c r="H18" s="67"/>
      <c r="I18" s="67"/>
      <c r="J18" s="67"/>
    </row>
    <row r="19" spans="1:10" ht="31.5" x14ac:dyDescent="0.25">
      <c r="A19" s="70" t="str">
        <f>A18</f>
        <v>Enhanced overhead inspections and remediations</v>
      </c>
      <c r="B19" s="71" t="s">
        <v>104</v>
      </c>
      <c r="C19" s="73">
        <v>86942.067249051674</v>
      </c>
      <c r="D19" s="73">
        <v>119884.03653569931</v>
      </c>
      <c r="E19" s="73">
        <v>97583.67577462185</v>
      </c>
      <c r="F19" s="73">
        <v>120570.76737585428</v>
      </c>
      <c r="G19" s="73">
        <v>110990.39441541114</v>
      </c>
      <c r="H19" s="73">
        <v>122589.30399435696</v>
      </c>
      <c r="I19" s="73">
        <v>118972.11549046007</v>
      </c>
      <c r="J19" s="73">
        <v>124752.6361456067</v>
      </c>
    </row>
    <row r="20" spans="1:10" ht="63" x14ac:dyDescent="0.25">
      <c r="A20" s="23" t="s">
        <v>33</v>
      </c>
      <c r="B20" s="7" t="s">
        <v>15</v>
      </c>
      <c r="C20" s="67"/>
      <c r="D20" s="67">
        <v>20978.356791511302</v>
      </c>
      <c r="E20" s="67"/>
      <c r="F20" s="67">
        <v>21539.220291362672</v>
      </c>
      <c r="G20" s="67"/>
      <c r="H20" s="67">
        <v>22140.611754892117</v>
      </c>
      <c r="I20" s="67"/>
      <c r="J20" s="67">
        <v>22747.677424633246</v>
      </c>
    </row>
    <row r="21" spans="1:10" ht="63" x14ac:dyDescent="0.25">
      <c r="A21" s="23" t="str">
        <f>A20</f>
        <v>Public Safety Power Shutoffs</v>
      </c>
      <c r="B21" s="7" t="s">
        <v>25</v>
      </c>
      <c r="C21" s="67"/>
      <c r="D21" s="67"/>
      <c r="E21" s="67"/>
      <c r="F21" s="67"/>
      <c r="G21" s="67"/>
      <c r="H21" s="67"/>
      <c r="I21" s="67"/>
      <c r="J21" s="67"/>
    </row>
    <row r="22" spans="1:10" ht="31.5" x14ac:dyDescent="0.25">
      <c r="A22" s="70" t="str">
        <f>A21</f>
        <v>Public Safety Power Shutoffs</v>
      </c>
      <c r="B22" s="71" t="s">
        <v>104</v>
      </c>
      <c r="C22" s="73">
        <v>0</v>
      </c>
      <c r="D22" s="73">
        <v>20978.356791511302</v>
      </c>
      <c r="E22" s="73">
        <v>0</v>
      </c>
      <c r="F22" s="73">
        <v>21539.220291362672</v>
      </c>
      <c r="G22" s="73">
        <v>0</v>
      </c>
      <c r="H22" s="73">
        <v>22140.611754892117</v>
      </c>
      <c r="I22" s="73">
        <v>0</v>
      </c>
      <c r="J22" s="73">
        <v>22747.677424633246</v>
      </c>
    </row>
    <row r="23" spans="1:10" ht="63" x14ac:dyDescent="0.25">
      <c r="A23" s="23" t="s">
        <v>34</v>
      </c>
      <c r="B23" s="7" t="s">
        <v>15</v>
      </c>
      <c r="C23" s="67">
        <v>485.57357854370611</v>
      </c>
      <c r="D23" s="67">
        <v>9865.3847470973215</v>
      </c>
      <c r="E23" s="67">
        <v>451.33180899332285</v>
      </c>
      <c r="F23" s="67">
        <v>9982.7797137741836</v>
      </c>
      <c r="G23" s="67">
        <v>36.399957566927966</v>
      </c>
      <c r="H23" s="67">
        <v>10187.462998167337</v>
      </c>
      <c r="I23" s="67">
        <v>40.120881052013438</v>
      </c>
      <c r="J23" s="67">
        <v>10407.076765185418</v>
      </c>
    </row>
    <row r="24" spans="1:10" ht="63" x14ac:dyDescent="0.25">
      <c r="A24" s="23" t="str">
        <f>A23</f>
        <v>Enhanced situational awareness</v>
      </c>
      <c r="B24" s="7" t="s">
        <v>25</v>
      </c>
      <c r="C24" s="67"/>
      <c r="D24" s="67"/>
      <c r="E24" s="67"/>
      <c r="F24" s="67"/>
      <c r="G24" s="67"/>
      <c r="H24" s="67"/>
      <c r="I24" s="67"/>
      <c r="J24" s="67"/>
    </row>
    <row r="25" spans="1:10" ht="31.5" x14ac:dyDescent="0.25">
      <c r="A25" s="70" t="str">
        <f>A24</f>
        <v>Enhanced situational awareness</v>
      </c>
      <c r="B25" s="71" t="s">
        <v>104</v>
      </c>
      <c r="C25" s="73">
        <v>287.35318267633539</v>
      </c>
      <c r="D25" s="73">
        <v>9865.3847470973215</v>
      </c>
      <c r="E25" s="73">
        <v>307.46350482860015</v>
      </c>
      <c r="F25" s="73">
        <v>9982.7797137741836</v>
      </c>
      <c r="G25" s="73">
        <v>27.643738934971271</v>
      </c>
      <c r="H25" s="73">
        <v>10187.462998167337</v>
      </c>
      <c r="I25" s="73">
        <v>31.43200805801165</v>
      </c>
      <c r="J25" s="73">
        <v>10407.076765185418</v>
      </c>
    </row>
    <row r="26" spans="1:10" ht="63" x14ac:dyDescent="0.25">
      <c r="A26" s="74" t="s">
        <v>35</v>
      </c>
      <c r="B26" s="7" t="s">
        <v>15</v>
      </c>
      <c r="C26" s="67"/>
      <c r="D26" s="67">
        <v>33932.961759955549</v>
      </c>
      <c r="E26" s="67"/>
      <c r="F26" s="67">
        <v>33940.359207258982</v>
      </c>
      <c r="G26" s="67"/>
      <c r="H26" s="67">
        <v>33947.939278211859</v>
      </c>
      <c r="I26" s="67"/>
      <c r="J26" s="67">
        <v>33956.999368951831</v>
      </c>
    </row>
    <row r="27" spans="1:10" ht="31.5" x14ac:dyDescent="0.25">
      <c r="A27" s="70" t="str">
        <f>A26</f>
        <v>Aerial suppression</v>
      </c>
      <c r="B27" s="71" t="s">
        <v>104</v>
      </c>
      <c r="C27" s="73">
        <v>0</v>
      </c>
      <c r="D27" s="73">
        <v>33932.961759955549</v>
      </c>
      <c r="E27" s="73">
        <v>0</v>
      </c>
      <c r="F27" s="73">
        <v>33940.359207258982</v>
      </c>
      <c r="G27" s="73">
        <v>0</v>
      </c>
      <c r="H27" s="73">
        <v>33947.939278211859</v>
      </c>
      <c r="I27" s="73">
        <v>0</v>
      </c>
      <c r="J27" s="73">
        <v>33956.999368951831</v>
      </c>
    </row>
    <row r="28" spans="1:10" ht="63" x14ac:dyDescent="0.25">
      <c r="A28" s="23" t="s">
        <v>36</v>
      </c>
      <c r="B28" s="7" t="s">
        <v>15</v>
      </c>
      <c r="C28" s="67">
        <v>28933.492539000716</v>
      </c>
      <c r="D28" s="67">
        <v>16492.771603966441</v>
      </c>
      <c r="E28" s="67">
        <v>31927.885326598196</v>
      </c>
      <c r="F28" s="75">
        <v>16652.684711081496</v>
      </c>
      <c r="G28" s="67">
        <v>25046.414646708145</v>
      </c>
      <c r="H28" s="75">
        <v>16981.50775671802</v>
      </c>
      <c r="I28" s="67">
        <v>33192.216259281529</v>
      </c>
      <c r="J28" s="75">
        <v>17338.53619317224</v>
      </c>
    </row>
    <row r="29" spans="1:10" ht="47.25" x14ac:dyDescent="0.25">
      <c r="A29" s="23" t="str">
        <f>A28</f>
        <v>Alternative/Emerging technologies (e.g., ground fault neutralizers)</v>
      </c>
      <c r="B29" s="7" t="s">
        <v>31</v>
      </c>
      <c r="C29" s="67"/>
      <c r="D29" s="67"/>
      <c r="E29" s="67"/>
      <c r="F29" s="75"/>
      <c r="G29" s="67"/>
      <c r="H29" s="75"/>
      <c r="I29" s="67"/>
      <c r="J29" s="75"/>
    </row>
    <row r="30" spans="1:10" ht="31.5" x14ac:dyDescent="0.25">
      <c r="A30" s="70" t="str">
        <f>A29</f>
        <v>Alternative/Emerging technologies (e.g., ground fault neutralizers)</v>
      </c>
      <c r="B30" s="71" t="s">
        <v>104</v>
      </c>
      <c r="C30" s="73">
        <v>17122.289050320542</v>
      </c>
      <c r="D30" s="73">
        <v>16492.771603966441</v>
      </c>
      <c r="E30" s="73">
        <v>21750.426911360788</v>
      </c>
      <c r="F30" s="73">
        <v>16652.684711081496</v>
      </c>
      <c r="G30" s="73">
        <v>19021.355903439722</v>
      </c>
      <c r="H30" s="73">
        <v>16981.50775671802</v>
      </c>
      <c r="I30" s="73">
        <v>26003.865856596018</v>
      </c>
      <c r="J30" s="73">
        <v>17338.53619317224</v>
      </c>
    </row>
    <row r="31" spans="1:10" ht="47.25" x14ac:dyDescent="0.25">
      <c r="A31" s="23" t="s">
        <v>37</v>
      </c>
      <c r="B31" s="7" t="s">
        <v>12</v>
      </c>
      <c r="C31" s="67">
        <v>7806.2405356708787</v>
      </c>
      <c r="D31" s="67">
        <v>477.93530324163299</v>
      </c>
      <c r="E31" s="67">
        <v>7914.4400123596915</v>
      </c>
      <c r="F31" s="75">
        <v>492.08812449225701</v>
      </c>
      <c r="G31" s="67">
        <v>9250.8719470209453</v>
      </c>
      <c r="H31" s="75">
        <v>506.45554621396519</v>
      </c>
      <c r="I31" s="67">
        <v>1769.1527147443494</v>
      </c>
      <c r="J31" s="75">
        <v>520.83856475949733</v>
      </c>
    </row>
    <row r="32" spans="1:10" ht="31.5" x14ac:dyDescent="0.25">
      <c r="A32" s="70" t="str">
        <f>A31</f>
        <v>Sectionalizing devices</v>
      </c>
      <c r="B32" s="71" t="s">
        <v>104</v>
      </c>
      <c r="C32" s="73">
        <v>-77.419291291676075</v>
      </c>
      <c r="D32" s="73">
        <v>477.93530324163299</v>
      </c>
      <c r="E32" s="73">
        <v>449.79538404538766</v>
      </c>
      <c r="F32" s="73">
        <v>492.08812449225701</v>
      </c>
      <c r="G32" s="73">
        <v>1512.0861613282075</v>
      </c>
      <c r="H32" s="73">
        <v>506.45554621396519</v>
      </c>
      <c r="I32" s="73">
        <v>673.95616503648068</v>
      </c>
      <c r="J32" s="73">
        <v>520.83856475949733</v>
      </c>
    </row>
    <row r="33" spans="1:10" ht="63" x14ac:dyDescent="0.25">
      <c r="A33" s="23" t="s">
        <v>38</v>
      </c>
      <c r="B33" s="7" t="s">
        <v>25</v>
      </c>
      <c r="C33" s="67"/>
      <c r="D33" s="67">
        <v>37048.019419030272</v>
      </c>
      <c r="E33" s="67"/>
      <c r="F33" s="67">
        <v>36814.024531888972</v>
      </c>
      <c r="G33" s="67"/>
      <c r="H33" s="67">
        <v>37479.906258724928</v>
      </c>
      <c r="I33" s="67"/>
      <c r="J33" s="67">
        <v>38294.842009311185</v>
      </c>
    </row>
    <row r="34" spans="1:10" ht="31.5" x14ac:dyDescent="0.25">
      <c r="A34" s="70" t="str">
        <f>A33</f>
        <v>Community Outreach and Engagement</v>
      </c>
      <c r="B34" s="71" t="s">
        <v>104</v>
      </c>
      <c r="C34" s="73">
        <v>0</v>
      </c>
      <c r="D34" s="73">
        <v>37048.019419030272</v>
      </c>
      <c r="E34" s="73">
        <v>0</v>
      </c>
      <c r="F34" s="73">
        <v>36814.024531888972</v>
      </c>
      <c r="G34" s="73">
        <v>0</v>
      </c>
      <c r="H34" s="73">
        <v>37479.906258724928</v>
      </c>
      <c r="I34" s="73">
        <v>0</v>
      </c>
      <c r="J34" s="73">
        <v>38294.842009311185</v>
      </c>
    </row>
    <row r="35" spans="1:10" ht="63" x14ac:dyDescent="0.25">
      <c r="A35" s="23" t="s">
        <v>39</v>
      </c>
      <c r="B35" s="7" t="s">
        <v>15</v>
      </c>
      <c r="C35" s="67">
        <v>2710.201871818304</v>
      </c>
      <c r="D35" s="67">
        <v>6935.3731025036495</v>
      </c>
      <c r="E35" s="67">
        <v>0</v>
      </c>
      <c r="F35" s="67">
        <v>7009.6454708896244</v>
      </c>
      <c r="G35" s="67">
        <v>2734.7826872222363</v>
      </c>
      <c r="H35" s="67">
        <v>7149.1965584900772</v>
      </c>
      <c r="I35" s="67">
        <v>1107.0721437835875</v>
      </c>
      <c r="J35" s="67">
        <v>7299.9340218838215</v>
      </c>
    </row>
    <row r="36" spans="1:10" ht="31.5" x14ac:dyDescent="0.25">
      <c r="A36" s="70" t="str">
        <f>A35</f>
        <v>Emergency Preparedness</v>
      </c>
      <c r="B36" s="71" t="s">
        <v>104</v>
      </c>
      <c r="C36" s="73">
        <v>1603.8457773959242</v>
      </c>
      <c r="D36" s="73">
        <v>6935.3731025036495</v>
      </c>
      <c r="E36" s="73">
        <v>0</v>
      </c>
      <c r="F36" s="73">
        <v>7009.6454708896244</v>
      </c>
      <c r="G36" s="73">
        <v>2076.9150214103133</v>
      </c>
      <c r="H36" s="73">
        <v>7149.1965584900772</v>
      </c>
      <c r="I36" s="73">
        <v>867.31646045095181</v>
      </c>
      <c r="J36" s="73">
        <v>7299.9340218838215</v>
      </c>
    </row>
    <row r="37" spans="1:10" ht="63" x14ac:dyDescent="0.25">
      <c r="A37" s="23" t="s">
        <v>40</v>
      </c>
      <c r="B37" s="7" t="s">
        <v>15</v>
      </c>
      <c r="C37" s="67"/>
      <c r="D37" s="67">
        <v>5751.3464995539352</v>
      </c>
      <c r="E37" s="67"/>
      <c r="F37" s="67">
        <v>5766.1702036098977</v>
      </c>
      <c r="G37" s="67"/>
      <c r="H37" s="67">
        <v>5852.6301686699198</v>
      </c>
      <c r="I37" s="67"/>
      <c r="J37" s="67">
        <v>5946.3836943376764</v>
      </c>
    </row>
    <row r="38" spans="1:10" ht="31.5" x14ac:dyDescent="0.25">
      <c r="A38" s="70" t="str">
        <f>A37</f>
        <v>Grid Design, Operations, and Maintenance</v>
      </c>
      <c r="B38" s="71" t="s">
        <v>104</v>
      </c>
      <c r="C38" s="73">
        <v>0</v>
      </c>
      <c r="D38" s="73">
        <v>5751.3464995539352</v>
      </c>
      <c r="E38" s="73">
        <v>0</v>
      </c>
      <c r="F38" s="73">
        <v>5766.1702036098977</v>
      </c>
      <c r="G38" s="73">
        <v>0</v>
      </c>
      <c r="H38" s="73">
        <v>5852.6301686699198</v>
      </c>
      <c r="I38" s="73">
        <v>0</v>
      </c>
      <c r="J38" s="73">
        <v>5946.3836943376764</v>
      </c>
    </row>
    <row r="39" spans="1:10" ht="63" x14ac:dyDescent="0.25">
      <c r="A39" s="23" t="s">
        <v>41</v>
      </c>
      <c r="B39" s="7" t="s">
        <v>15</v>
      </c>
      <c r="C39" s="67"/>
      <c r="D39" s="67">
        <v>5958.8148319348957</v>
      </c>
      <c r="E39" s="67"/>
      <c r="F39" s="67">
        <v>6003.862938717386</v>
      </c>
      <c r="G39" s="67"/>
      <c r="H39" s="67">
        <v>6111.3298974643803</v>
      </c>
      <c r="I39" s="67"/>
      <c r="J39" s="67">
        <v>6226.8789901298496</v>
      </c>
    </row>
    <row r="40" spans="1:10" ht="63" x14ac:dyDescent="0.25">
      <c r="A40" s="23" t="s">
        <v>41</v>
      </c>
      <c r="B40" s="7" t="s">
        <v>25</v>
      </c>
      <c r="C40" s="67"/>
      <c r="D40" s="67"/>
      <c r="E40" s="67"/>
      <c r="F40" s="67"/>
      <c r="G40" s="67"/>
      <c r="H40" s="67"/>
      <c r="I40" s="67"/>
      <c r="J40" s="67"/>
    </row>
    <row r="41" spans="1:10" ht="31.5" x14ac:dyDescent="0.25">
      <c r="A41" s="70" t="str">
        <f>A40</f>
        <v>Overview of Service Territory</v>
      </c>
      <c r="B41" s="71" t="s">
        <v>104</v>
      </c>
      <c r="C41" s="73">
        <v>0</v>
      </c>
      <c r="D41" s="73">
        <v>5958.8148319348957</v>
      </c>
      <c r="E41" s="73">
        <v>0</v>
      </c>
      <c r="F41" s="73">
        <v>6003.862938717386</v>
      </c>
      <c r="G41" s="73">
        <v>0</v>
      </c>
      <c r="H41" s="73">
        <v>6111.3298974643803</v>
      </c>
      <c r="I41" s="73">
        <v>0</v>
      </c>
      <c r="J41" s="73">
        <v>6226.8789901298496</v>
      </c>
    </row>
    <row r="42" spans="1:10" ht="63" x14ac:dyDescent="0.25">
      <c r="A42" s="23" t="s">
        <v>42</v>
      </c>
      <c r="B42" s="7" t="s">
        <v>25</v>
      </c>
      <c r="C42" s="67"/>
      <c r="D42" s="67"/>
      <c r="E42" s="67"/>
      <c r="F42" s="67"/>
      <c r="G42" s="67"/>
      <c r="H42" s="67"/>
      <c r="I42" s="67"/>
      <c r="J42" s="67"/>
    </row>
    <row r="43" spans="1:10" ht="31.5" x14ac:dyDescent="0.25">
      <c r="A43" s="70" t="str">
        <f>A42</f>
        <v>Risk Methodology and Assessment</v>
      </c>
      <c r="B43" s="71" t="s">
        <v>104</v>
      </c>
      <c r="C43" s="73">
        <v>0</v>
      </c>
      <c r="D43" s="73">
        <v>0</v>
      </c>
      <c r="E43" s="73">
        <v>0</v>
      </c>
      <c r="F43" s="73">
        <v>0</v>
      </c>
      <c r="G43" s="73">
        <v>0</v>
      </c>
      <c r="H43" s="73">
        <v>0</v>
      </c>
      <c r="I43" s="73"/>
      <c r="J43" s="73"/>
    </row>
    <row r="44" spans="1:10" ht="63" x14ac:dyDescent="0.25">
      <c r="A44" s="23" t="s">
        <v>43</v>
      </c>
      <c r="B44" s="7" t="s">
        <v>25</v>
      </c>
      <c r="C44" s="67"/>
      <c r="D44" s="67"/>
      <c r="E44" s="67"/>
      <c r="F44" s="67"/>
      <c r="G44" s="67"/>
      <c r="H44" s="67"/>
      <c r="I44" s="67"/>
      <c r="J44" s="67"/>
    </row>
    <row r="45" spans="1:10" ht="31.5" x14ac:dyDescent="0.25">
      <c r="A45" s="70" t="str">
        <f>A44</f>
        <v>Situational Awareness and Forecasting</v>
      </c>
      <c r="B45" s="71" t="s">
        <v>104</v>
      </c>
      <c r="C45" s="73">
        <v>0</v>
      </c>
      <c r="D45" s="73">
        <v>0</v>
      </c>
      <c r="E45" s="73">
        <v>0</v>
      </c>
      <c r="F45" s="73">
        <v>0</v>
      </c>
      <c r="G45" s="73">
        <v>0</v>
      </c>
      <c r="H45" s="73">
        <v>0</v>
      </c>
      <c r="I45" s="73"/>
      <c r="J45" s="73"/>
    </row>
    <row r="46" spans="1:10" ht="63" x14ac:dyDescent="0.25">
      <c r="A46" s="23" t="s">
        <v>44</v>
      </c>
      <c r="B46" s="7" t="s">
        <v>25</v>
      </c>
      <c r="C46" s="67"/>
      <c r="D46" s="67"/>
      <c r="E46" s="67"/>
      <c r="F46" s="67"/>
      <c r="G46" s="67"/>
      <c r="H46" s="67"/>
      <c r="I46" s="67"/>
      <c r="J46" s="67"/>
    </row>
    <row r="47" spans="1:10" ht="31.5" x14ac:dyDescent="0.25">
      <c r="A47" s="70" t="str">
        <f>A46</f>
        <v>Wildfire Mitigation Strategy Development</v>
      </c>
      <c r="B47" s="71" t="s">
        <v>104</v>
      </c>
      <c r="C47" s="73">
        <v>0</v>
      </c>
      <c r="D47" s="73">
        <v>0</v>
      </c>
      <c r="E47" s="73">
        <v>0</v>
      </c>
      <c r="F47" s="73">
        <v>0</v>
      </c>
      <c r="G47" s="73">
        <v>0</v>
      </c>
      <c r="H47" s="73">
        <v>0</v>
      </c>
      <c r="I47" s="73"/>
      <c r="J47" s="73"/>
    </row>
    <row r="48" spans="1:10" ht="63" x14ac:dyDescent="0.25">
      <c r="A48" s="23" t="s">
        <v>45</v>
      </c>
      <c r="B48" s="7" t="s">
        <v>46</v>
      </c>
      <c r="C48" s="67"/>
      <c r="D48" s="67"/>
      <c r="E48" s="67"/>
      <c r="F48" s="67"/>
      <c r="G48" s="67"/>
      <c r="H48" s="67"/>
      <c r="I48" s="67"/>
      <c r="J48" s="67"/>
    </row>
    <row r="49" spans="1:10" ht="63" x14ac:dyDescent="0.25">
      <c r="A49" s="23" t="str">
        <f t="shared" ref="A49:A50" si="3">A48</f>
        <v xml:space="preserve">Hazard Tree Management Program </v>
      </c>
      <c r="B49" s="7" t="s">
        <v>15</v>
      </c>
      <c r="C49" s="67"/>
      <c r="D49" s="67">
        <v>1113.9203193934591</v>
      </c>
      <c r="E49" s="67"/>
      <c r="F49" s="67">
        <v>1123.1212841573199</v>
      </c>
      <c r="G49" s="67"/>
      <c r="H49" s="67">
        <v>1142.6423696889115</v>
      </c>
      <c r="I49" s="67"/>
      <c r="J49" s="67">
        <v>1161.7679140307241</v>
      </c>
    </row>
    <row r="50" spans="1:10" ht="47.25" x14ac:dyDescent="0.25">
      <c r="A50" s="23" t="str">
        <f t="shared" si="3"/>
        <v xml:space="preserve">Hazard Tree Management Program </v>
      </c>
      <c r="B50" s="7" t="s">
        <v>31</v>
      </c>
      <c r="C50" s="67"/>
      <c r="D50" s="67"/>
      <c r="E50" s="67"/>
      <c r="F50" s="67"/>
      <c r="G50" s="67"/>
      <c r="H50" s="67"/>
      <c r="I50" s="67"/>
      <c r="J50" s="67"/>
    </row>
    <row r="51" spans="1:10" ht="31.5" x14ac:dyDescent="0.25">
      <c r="A51" s="70" t="str">
        <f>A50</f>
        <v xml:space="preserve">Hazard Tree Management Program </v>
      </c>
      <c r="B51" s="71" t="s">
        <v>104</v>
      </c>
      <c r="C51" s="73">
        <v>0</v>
      </c>
      <c r="D51" s="73">
        <v>1113.9203193934591</v>
      </c>
      <c r="E51" s="73">
        <v>0</v>
      </c>
      <c r="F51" s="73">
        <v>1123.1212841573199</v>
      </c>
      <c r="G51" s="73">
        <v>0</v>
      </c>
      <c r="H51" s="73">
        <v>1142.6423696889115</v>
      </c>
      <c r="I51" s="73">
        <v>0</v>
      </c>
      <c r="J51" s="73">
        <v>1161.7679140307241</v>
      </c>
    </row>
    <row r="52" spans="1:10" ht="63" x14ac:dyDescent="0.25">
      <c r="A52" s="23" t="s">
        <v>50</v>
      </c>
      <c r="B52" s="7" t="s">
        <v>46</v>
      </c>
      <c r="C52" s="67"/>
      <c r="D52" s="67"/>
      <c r="E52" s="67"/>
      <c r="F52" s="67"/>
      <c r="G52" s="67"/>
      <c r="H52" s="67"/>
      <c r="I52" s="67"/>
      <c r="J52" s="67"/>
    </row>
    <row r="53" spans="1:10" ht="63" x14ac:dyDescent="0.25">
      <c r="A53" s="23" t="str">
        <f t="shared" ref="A53:A54" si="4">A52</f>
        <v xml:space="preserve">Structure Brushing </v>
      </c>
      <c r="B53" s="7" t="s">
        <v>15</v>
      </c>
      <c r="C53" s="67"/>
      <c r="D53" s="67"/>
      <c r="E53" s="67"/>
      <c r="F53" s="67"/>
      <c r="G53" s="67"/>
      <c r="H53" s="67"/>
      <c r="I53" s="67"/>
      <c r="J53" s="67"/>
    </row>
    <row r="54" spans="1:10" ht="47.25" x14ac:dyDescent="0.25">
      <c r="A54" s="23" t="str">
        <f t="shared" si="4"/>
        <v xml:space="preserve">Structure Brushing </v>
      </c>
      <c r="B54" s="7" t="s">
        <v>31</v>
      </c>
      <c r="C54" s="67"/>
      <c r="D54" s="67"/>
      <c r="E54" s="67"/>
      <c r="F54" s="67"/>
      <c r="G54" s="67"/>
      <c r="H54" s="67"/>
      <c r="I54" s="67"/>
      <c r="J54" s="67"/>
    </row>
    <row r="55" spans="1:10" ht="31.5" x14ac:dyDescent="0.25">
      <c r="A55" s="70" t="str">
        <f>A54</f>
        <v xml:space="preserve">Structure Brushing </v>
      </c>
      <c r="B55" s="71" t="s">
        <v>104</v>
      </c>
      <c r="C55" s="73">
        <v>0</v>
      </c>
      <c r="D55" s="73">
        <v>0</v>
      </c>
      <c r="E55" s="73">
        <v>0</v>
      </c>
      <c r="F55" s="73">
        <v>0</v>
      </c>
      <c r="G55" s="73">
        <v>0</v>
      </c>
      <c r="H55" s="73">
        <v>0</v>
      </c>
      <c r="I55" s="73"/>
      <c r="J55" s="73"/>
    </row>
    <row r="56" spans="1:10" ht="63" x14ac:dyDescent="0.25">
      <c r="A56" s="23" t="s">
        <v>51</v>
      </c>
      <c r="B56" s="7" t="s">
        <v>46</v>
      </c>
      <c r="C56" s="67"/>
      <c r="D56" s="67"/>
      <c r="E56" s="67"/>
      <c r="F56" s="67"/>
      <c r="G56" s="67"/>
      <c r="H56" s="67"/>
      <c r="I56" s="67"/>
      <c r="J56" s="67"/>
    </row>
    <row r="57" spans="1:10" ht="63" x14ac:dyDescent="0.25">
      <c r="A57" s="23" t="str">
        <f t="shared" ref="A57:A58" si="5">A56</f>
        <v>Expanded Clearances for Generation Legacy Facilities  </v>
      </c>
      <c r="B57" s="7" t="s">
        <v>15</v>
      </c>
      <c r="C57" s="67"/>
      <c r="D57" s="67"/>
      <c r="E57" s="67"/>
      <c r="F57" s="67"/>
      <c r="G57" s="67"/>
      <c r="H57" s="67"/>
      <c r="I57" s="67"/>
      <c r="J57" s="67"/>
    </row>
    <row r="58" spans="1:10" ht="47.25" x14ac:dyDescent="0.25">
      <c r="A58" s="23" t="str">
        <f t="shared" si="5"/>
        <v>Expanded Clearances for Generation Legacy Facilities  </v>
      </c>
      <c r="B58" s="7" t="s">
        <v>31</v>
      </c>
      <c r="C58" s="67"/>
      <c r="D58" s="67"/>
      <c r="E58" s="67"/>
      <c r="F58" s="67"/>
      <c r="G58" s="67"/>
      <c r="H58" s="67"/>
      <c r="I58" s="67"/>
      <c r="J58" s="67"/>
    </row>
    <row r="59" spans="1:10" ht="31.5" x14ac:dyDescent="0.25">
      <c r="A59" s="70" t="str">
        <f>A58</f>
        <v>Expanded Clearances for Generation Legacy Facilities  </v>
      </c>
      <c r="B59" s="71" t="s">
        <v>104</v>
      </c>
      <c r="C59" s="73">
        <v>0</v>
      </c>
      <c r="D59" s="73">
        <v>0</v>
      </c>
      <c r="E59" s="73">
        <v>0</v>
      </c>
      <c r="F59" s="73">
        <v>0</v>
      </c>
      <c r="G59" s="73">
        <v>0</v>
      </c>
      <c r="H59" s="73">
        <v>0</v>
      </c>
      <c r="I59" s="73"/>
      <c r="J59" s="73"/>
    </row>
    <row r="60" spans="1:10" ht="63" x14ac:dyDescent="0.25">
      <c r="A60" s="23" t="s">
        <v>52</v>
      </c>
      <c r="B60" s="7" t="s">
        <v>46</v>
      </c>
      <c r="C60" s="67"/>
      <c r="D60" s="67"/>
      <c r="E60" s="67"/>
      <c r="F60" s="67"/>
      <c r="G60" s="67"/>
      <c r="H60" s="67"/>
      <c r="I60" s="67"/>
      <c r="J60" s="67"/>
    </row>
    <row r="61" spans="1:10" ht="63" x14ac:dyDescent="0.25">
      <c r="A61" s="23" t="str">
        <f t="shared" ref="A61:A62" si="6">A60</f>
        <v xml:space="preserve">Dead and Dying Tree Removal </v>
      </c>
      <c r="B61" s="7" t="s">
        <v>15</v>
      </c>
      <c r="C61" s="67"/>
      <c r="D61" s="67">
        <v>36109.998071028276</v>
      </c>
      <c r="E61" s="67"/>
      <c r="F61" s="67">
        <v>36057.77974053115</v>
      </c>
      <c r="G61" s="67"/>
      <c r="H61" s="67">
        <v>36515.969154219936</v>
      </c>
      <c r="I61" s="67"/>
      <c r="J61" s="67">
        <v>37024.379030822871</v>
      </c>
    </row>
    <row r="62" spans="1:10" ht="47.25" x14ac:dyDescent="0.25">
      <c r="A62" s="23" t="str">
        <f t="shared" si="6"/>
        <v xml:space="preserve">Dead and Dying Tree Removal </v>
      </c>
      <c r="B62" s="7" t="s">
        <v>31</v>
      </c>
      <c r="C62" s="67"/>
      <c r="D62" s="67"/>
      <c r="E62" s="67"/>
      <c r="F62" s="67"/>
      <c r="G62" s="67"/>
      <c r="H62" s="67"/>
      <c r="I62" s="67"/>
      <c r="J62" s="67"/>
    </row>
    <row r="63" spans="1:10" ht="31.5" x14ac:dyDescent="0.25">
      <c r="A63" s="70" t="str">
        <f>A62</f>
        <v xml:space="preserve">Dead and Dying Tree Removal </v>
      </c>
      <c r="B63" s="71" t="s">
        <v>104</v>
      </c>
      <c r="C63" s="73">
        <v>0</v>
      </c>
      <c r="D63" s="73">
        <v>36109.998071028276</v>
      </c>
      <c r="E63" s="73">
        <v>0</v>
      </c>
      <c r="F63" s="73">
        <v>36057.77974053115</v>
      </c>
      <c r="G63" s="73">
        <v>0</v>
      </c>
      <c r="H63" s="73">
        <v>36515.969154219936</v>
      </c>
      <c r="I63" s="73">
        <v>0</v>
      </c>
      <c r="J63" s="73">
        <v>37024.379030822871</v>
      </c>
    </row>
    <row r="64" spans="1:10" ht="63" x14ac:dyDescent="0.25">
      <c r="A64" s="23" t="s">
        <v>53</v>
      </c>
      <c r="B64" s="7" t="s">
        <v>46</v>
      </c>
      <c r="C64" s="67"/>
      <c r="D64" s="67"/>
      <c r="E64" s="67"/>
      <c r="F64" s="67"/>
      <c r="G64" s="67"/>
      <c r="H64" s="67"/>
      <c r="I64" s="67"/>
      <c r="J64" s="67"/>
    </row>
    <row r="65" spans="1:10" ht="63" x14ac:dyDescent="0.25">
      <c r="A65" s="23" t="str">
        <f t="shared" ref="A65:A66" si="7">A64</f>
        <v xml:space="preserve">Vegetation Management Work Management Tool (Arbora) </v>
      </c>
      <c r="B65" s="7" t="s">
        <v>15</v>
      </c>
      <c r="C65" s="67"/>
      <c r="D65" s="67"/>
      <c r="E65" s="67"/>
      <c r="F65" s="67"/>
      <c r="G65" s="67"/>
      <c r="H65" s="67"/>
      <c r="I65" s="67"/>
      <c r="J65" s="67"/>
    </row>
    <row r="66" spans="1:10" ht="47.25" x14ac:dyDescent="0.25">
      <c r="A66" s="23" t="str">
        <f t="shared" si="7"/>
        <v xml:space="preserve">Vegetation Management Work Management Tool (Arbora) </v>
      </c>
      <c r="B66" s="7" t="s">
        <v>31</v>
      </c>
      <c r="C66" s="67"/>
      <c r="D66" s="67"/>
      <c r="E66" s="67"/>
      <c r="F66" s="67"/>
      <c r="G66" s="67"/>
      <c r="H66" s="67"/>
      <c r="I66" s="67"/>
      <c r="J66" s="67"/>
    </row>
    <row r="67" spans="1:10" ht="31.5" x14ac:dyDescent="0.25">
      <c r="A67" s="70" t="str">
        <f>A66</f>
        <v xml:space="preserve">Vegetation Management Work Management Tool (Arbora) </v>
      </c>
      <c r="B67" s="71" t="s">
        <v>104</v>
      </c>
      <c r="C67" s="73">
        <v>0</v>
      </c>
      <c r="D67" s="73">
        <v>0</v>
      </c>
      <c r="E67" s="73">
        <v>0</v>
      </c>
      <c r="F67" s="73">
        <v>0</v>
      </c>
      <c r="G67" s="73">
        <v>0</v>
      </c>
      <c r="H67" s="73">
        <v>0</v>
      </c>
      <c r="I67" s="73"/>
      <c r="J67" s="73"/>
    </row>
    <row r="68" spans="1:10" ht="63" x14ac:dyDescent="0.25">
      <c r="A68" s="23" t="s">
        <v>54</v>
      </c>
      <c r="B68" s="7" t="s">
        <v>46</v>
      </c>
      <c r="C68" s="67"/>
      <c r="D68" s="67"/>
      <c r="E68" s="67"/>
      <c r="F68" s="67"/>
      <c r="G68" s="67"/>
      <c r="H68" s="67"/>
      <c r="I68" s="67"/>
      <c r="J68" s="67"/>
    </row>
    <row r="69" spans="1:10" ht="63" x14ac:dyDescent="0.25">
      <c r="A69" s="23" t="str">
        <f t="shared" ref="A69:A70" si="8">A68</f>
        <v xml:space="preserve">Distribution Vegetation Management </v>
      </c>
      <c r="B69" s="7" t="s">
        <v>15</v>
      </c>
      <c r="C69" s="67"/>
      <c r="D69" s="67">
        <v>500224.92567077244</v>
      </c>
      <c r="E69" s="67"/>
      <c r="F69" s="67">
        <v>500089.60129968799</v>
      </c>
      <c r="G69" s="67"/>
      <c r="H69" s="67">
        <v>506763.49585465679</v>
      </c>
      <c r="I69" s="67"/>
      <c r="J69" s="67">
        <v>514106.0240792447</v>
      </c>
    </row>
    <row r="70" spans="1:10" ht="47.25" x14ac:dyDescent="0.25">
      <c r="A70" s="23" t="str">
        <f t="shared" si="8"/>
        <v xml:space="preserve">Distribution Vegetation Management </v>
      </c>
      <c r="B70" s="7" t="s">
        <v>31</v>
      </c>
      <c r="C70" s="67"/>
      <c r="D70" s="67"/>
      <c r="E70" s="67"/>
      <c r="F70" s="67"/>
      <c r="G70" s="67"/>
      <c r="H70" s="67"/>
      <c r="I70" s="67"/>
      <c r="J70" s="67"/>
    </row>
    <row r="71" spans="1:10" ht="31.5" x14ac:dyDescent="0.25">
      <c r="A71" s="70" t="str">
        <f>A70</f>
        <v xml:space="preserve">Distribution Vegetation Management </v>
      </c>
      <c r="B71" s="71" t="s">
        <v>104</v>
      </c>
      <c r="C71" s="73">
        <v>0</v>
      </c>
      <c r="D71" s="73">
        <v>500224.92567077244</v>
      </c>
      <c r="E71" s="73">
        <v>0</v>
      </c>
      <c r="F71" s="73">
        <v>500089.60129968799</v>
      </c>
      <c r="G71" s="73">
        <v>0</v>
      </c>
      <c r="H71" s="73">
        <v>506763.49585465679</v>
      </c>
      <c r="I71" s="73">
        <v>0</v>
      </c>
      <c r="J71" s="73">
        <v>514106.0240792447</v>
      </c>
    </row>
    <row r="72" spans="1:10" ht="63" x14ac:dyDescent="0.25">
      <c r="A72" s="23" t="s">
        <v>55</v>
      </c>
      <c r="B72" s="7" t="s">
        <v>46</v>
      </c>
      <c r="C72" s="67"/>
      <c r="D72" s="67"/>
      <c r="E72" s="67"/>
      <c r="F72" s="67"/>
      <c r="G72" s="67"/>
      <c r="H72" s="67"/>
      <c r="I72" s="67"/>
      <c r="J72" s="67"/>
    </row>
    <row r="73" spans="1:10" ht="63" x14ac:dyDescent="0.25">
      <c r="A73" s="23" t="str">
        <f t="shared" ref="A73:A74" si="9">A72</f>
        <v xml:space="preserve">Transmission Vegetation Management </v>
      </c>
      <c r="B73" s="7" t="s">
        <v>15</v>
      </c>
      <c r="C73" s="67"/>
      <c r="D73" s="67">
        <v>35199.493057080283</v>
      </c>
      <c r="E73" s="67"/>
      <c r="F73" s="67">
        <v>35044.995343012597</v>
      </c>
      <c r="G73" s="67"/>
      <c r="H73" s="67">
        <v>35459.012730009264</v>
      </c>
      <c r="I73" s="67"/>
      <c r="J73" s="67">
        <v>35966.591101615712</v>
      </c>
    </row>
    <row r="74" spans="1:10" ht="47.25" x14ac:dyDescent="0.25">
      <c r="A74" s="23" t="str">
        <f t="shared" si="9"/>
        <v xml:space="preserve">Transmission Vegetation Management </v>
      </c>
      <c r="B74" s="7" t="s">
        <v>31</v>
      </c>
      <c r="C74" s="67"/>
      <c r="D74" s="67"/>
      <c r="E74" s="67"/>
      <c r="F74" s="67"/>
      <c r="G74" s="67"/>
      <c r="H74" s="67"/>
      <c r="I74" s="67"/>
      <c r="J74" s="67"/>
    </row>
    <row r="75" spans="1:10" ht="31.5" x14ac:dyDescent="0.25">
      <c r="A75" s="70" t="str">
        <f>A74</f>
        <v xml:space="preserve">Transmission Vegetation Management </v>
      </c>
      <c r="B75" s="71" t="s">
        <v>104</v>
      </c>
      <c r="C75" s="73">
        <v>0</v>
      </c>
      <c r="D75" s="73">
        <v>35199.493057080283</v>
      </c>
      <c r="E75" s="73">
        <v>0</v>
      </c>
      <c r="F75" s="73">
        <v>35044.995343012597</v>
      </c>
      <c r="G75" s="73">
        <v>0</v>
      </c>
      <c r="H75" s="73">
        <v>35459.012730009264</v>
      </c>
      <c r="I75" s="73">
        <v>0</v>
      </c>
      <c r="J75" s="73">
        <v>35966.591101615712</v>
      </c>
    </row>
    <row r="76" spans="1:10" ht="63" x14ac:dyDescent="0.25">
      <c r="A76" s="23" t="s">
        <v>56</v>
      </c>
      <c r="B76" s="7" t="s">
        <v>46</v>
      </c>
      <c r="C76" s="67"/>
      <c r="D76" s="67"/>
      <c r="E76" s="67"/>
      <c r="F76" s="67"/>
      <c r="G76" s="67"/>
      <c r="H76" s="67"/>
      <c r="I76" s="67"/>
      <c r="J76" s="67"/>
    </row>
    <row r="77" spans="1:10" ht="63" x14ac:dyDescent="0.25">
      <c r="A77" s="23" t="str">
        <f t="shared" ref="A77" si="10">A76</f>
        <v>LiDAR Distribution Vegetation Inspections</v>
      </c>
      <c r="B77" s="7" t="s">
        <v>15</v>
      </c>
      <c r="C77" s="67"/>
      <c r="D77" s="67"/>
      <c r="E77" s="67"/>
      <c r="F77" s="67"/>
      <c r="G77" s="67"/>
      <c r="H77" s="67"/>
      <c r="I77" s="67"/>
      <c r="J77" s="67"/>
    </row>
    <row r="78" spans="1:10" ht="47.25" x14ac:dyDescent="0.25">
      <c r="A78" s="23" t="str">
        <f>A77</f>
        <v>LiDAR Distribution Vegetation Inspections</v>
      </c>
      <c r="B78" s="7" t="s">
        <v>31</v>
      </c>
      <c r="C78" s="67"/>
      <c r="D78" s="67"/>
      <c r="E78" s="67"/>
      <c r="F78" s="67"/>
      <c r="G78" s="67"/>
      <c r="H78" s="67"/>
      <c r="I78" s="67"/>
      <c r="J78" s="67"/>
    </row>
    <row r="79" spans="1:10" ht="31.5" x14ac:dyDescent="0.25">
      <c r="A79" s="70" t="str">
        <f>A78</f>
        <v>LiDAR Distribution Vegetation Inspections</v>
      </c>
      <c r="B79" s="71" t="s">
        <v>104</v>
      </c>
      <c r="C79" s="73">
        <v>0</v>
      </c>
      <c r="D79" s="73">
        <v>0</v>
      </c>
      <c r="E79" s="73">
        <v>0</v>
      </c>
      <c r="F79" s="73">
        <v>0</v>
      </c>
      <c r="G79" s="73">
        <v>0</v>
      </c>
      <c r="H79" s="73">
        <v>0</v>
      </c>
      <c r="I79" s="73">
        <v>0</v>
      </c>
      <c r="J79" s="73">
        <v>0</v>
      </c>
    </row>
    <row r="80" spans="1:10" ht="63" x14ac:dyDescent="0.25">
      <c r="A80" s="23" t="s">
        <v>57</v>
      </c>
      <c r="B80" s="7" t="s">
        <v>46</v>
      </c>
      <c r="C80" s="67"/>
      <c r="D80" s="67"/>
      <c r="E80" s="67"/>
      <c r="F80" s="67"/>
      <c r="G80" s="67"/>
      <c r="H80" s="67"/>
      <c r="I80" s="67"/>
      <c r="J80" s="67"/>
    </row>
    <row r="81" spans="1:10" ht="63" x14ac:dyDescent="0.25">
      <c r="A81" s="23" t="str">
        <f t="shared" ref="A81:A82" si="11">A80</f>
        <v xml:space="preserve">LiDAR Transmission Vegetation Inspections </v>
      </c>
      <c r="B81" s="7" t="s">
        <v>15</v>
      </c>
      <c r="C81" s="67"/>
      <c r="D81" s="67"/>
      <c r="E81" s="67"/>
      <c r="F81" s="67"/>
      <c r="G81" s="67"/>
      <c r="H81" s="67"/>
      <c r="I81" s="67"/>
      <c r="J81" s="67"/>
    </row>
    <row r="82" spans="1:10" ht="47.25" x14ac:dyDescent="0.25">
      <c r="A82" s="23" t="str">
        <f t="shared" si="11"/>
        <v xml:space="preserve">LiDAR Transmission Vegetation Inspections </v>
      </c>
      <c r="B82" s="7" t="s">
        <v>31</v>
      </c>
      <c r="C82" s="67"/>
      <c r="D82" s="67"/>
      <c r="E82" s="67"/>
      <c r="F82" s="67"/>
      <c r="G82" s="67"/>
      <c r="H82" s="67"/>
      <c r="I82" s="67"/>
      <c r="J82" s="67"/>
    </row>
    <row r="83" spans="1:10" ht="31.5" x14ac:dyDescent="0.25">
      <c r="A83" s="70" t="str">
        <f>A82</f>
        <v xml:space="preserve">LiDAR Transmission Vegetation Inspections </v>
      </c>
      <c r="B83" s="71" t="s">
        <v>104</v>
      </c>
      <c r="C83" s="73">
        <v>0</v>
      </c>
      <c r="D83" s="73">
        <v>0</v>
      </c>
      <c r="E83" s="73">
        <v>0</v>
      </c>
      <c r="F83" s="73">
        <v>0</v>
      </c>
      <c r="G83" s="73">
        <v>0</v>
      </c>
      <c r="H83" s="73">
        <v>0</v>
      </c>
      <c r="I83" s="73">
        <v>0</v>
      </c>
      <c r="J83" s="73">
        <v>0</v>
      </c>
    </row>
    <row r="84" spans="1:10" ht="63" x14ac:dyDescent="0.25">
      <c r="A84" s="23" t="s">
        <v>63</v>
      </c>
      <c r="B84" s="7" t="s">
        <v>46</v>
      </c>
      <c r="C84" s="67"/>
      <c r="D84" s="67"/>
      <c r="E84" s="67"/>
      <c r="F84" s="67"/>
      <c r="G84" s="67"/>
      <c r="H84" s="67"/>
      <c r="I84" s="67"/>
      <c r="J84" s="67"/>
    </row>
    <row r="85" spans="1:10" ht="63" x14ac:dyDescent="0.25">
      <c r="A85" s="23" t="str">
        <f t="shared" ref="A85:A86" si="12">A84</f>
        <v>Other VM Programs (not listed above)</v>
      </c>
      <c r="B85" s="7" t="s">
        <v>15</v>
      </c>
      <c r="C85" s="67"/>
      <c r="D85" s="67">
        <v>55848.60159894752</v>
      </c>
      <c r="E85" s="67"/>
      <c r="F85" s="67">
        <v>55772.647352866501</v>
      </c>
      <c r="G85" s="67"/>
      <c r="H85" s="67">
        <v>56483.965231361464</v>
      </c>
      <c r="I85" s="67"/>
      <c r="J85" s="67">
        <v>57272.734048975697</v>
      </c>
    </row>
    <row r="86" spans="1:10" ht="47.25" x14ac:dyDescent="0.25">
      <c r="A86" s="23" t="str">
        <f t="shared" si="12"/>
        <v>Other VM Programs (not listed above)</v>
      </c>
      <c r="B86" s="7" t="s">
        <v>31</v>
      </c>
      <c r="C86" s="67"/>
      <c r="D86" s="67"/>
      <c r="E86" s="67"/>
      <c r="F86" s="67"/>
      <c r="G86" s="67"/>
      <c r="H86" s="67"/>
      <c r="I86" s="67"/>
      <c r="J86" s="67"/>
    </row>
    <row r="87" spans="1:10" ht="31.5" x14ac:dyDescent="0.25">
      <c r="A87" s="70" t="str">
        <f>A86</f>
        <v>Other VM Programs (not listed above)</v>
      </c>
      <c r="B87" s="71" t="s">
        <v>104</v>
      </c>
      <c r="C87" s="73">
        <v>0</v>
      </c>
      <c r="D87" s="73">
        <v>55848.60159894752</v>
      </c>
      <c r="E87" s="73">
        <v>0</v>
      </c>
      <c r="F87" s="73">
        <v>55772.647352866501</v>
      </c>
      <c r="G87" s="73">
        <v>0</v>
      </c>
      <c r="H87" s="73">
        <v>56483.965231361464</v>
      </c>
      <c r="I87" s="73">
        <v>0</v>
      </c>
      <c r="J87" s="73">
        <v>57272.734048975697</v>
      </c>
    </row>
  </sheetData>
  <mergeCells count="8">
    <mergeCell ref="C1:D1"/>
    <mergeCell ref="E1:F1"/>
    <mergeCell ref="G1:H1"/>
    <mergeCell ref="I1:J1"/>
    <mergeCell ref="C2:D2"/>
    <mergeCell ref="E2:F2"/>
    <mergeCell ref="G2:H2"/>
    <mergeCell ref="I2:J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DAD84A-C392-4F47-9A18-4E5DDBAF536C}">
  <dimension ref="A1:J87"/>
  <sheetViews>
    <sheetView workbookViewId="0">
      <selection activeCell="A13" sqref="A13"/>
    </sheetView>
  </sheetViews>
  <sheetFormatPr defaultRowHeight="15" x14ac:dyDescent="0.25"/>
  <cols>
    <col min="1" max="1" width="64.28515625" style="76" bestFit="1" customWidth="1"/>
    <col min="2" max="2" width="21.5703125" style="76" customWidth="1"/>
    <col min="3" max="4" width="24" style="77" customWidth="1"/>
    <col min="5" max="6" width="24" style="72" customWidth="1"/>
    <col min="7" max="10" width="24" customWidth="1"/>
  </cols>
  <sheetData>
    <row r="1" spans="1:10" ht="15" customHeight="1" x14ac:dyDescent="0.25">
      <c r="A1" s="66"/>
      <c r="B1" s="66"/>
      <c r="C1" s="144">
        <v>2025</v>
      </c>
      <c r="D1" s="144"/>
      <c r="E1" s="144">
        <v>2026</v>
      </c>
      <c r="F1" s="144"/>
      <c r="G1" s="144">
        <v>2027</v>
      </c>
      <c r="H1" s="144"/>
      <c r="I1" s="144">
        <v>2028</v>
      </c>
      <c r="J1" s="144"/>
    </row>
    <row r="2" spans="1:10" ht="15" customHeight="1" x14ac:dyDescent="0.25">
      <c r="A2" s="66"/>
      <c r="B2" s="66"/>
      <c r="C2" s="145">
        <v>0.1585</v>
      </c>
      <c r="D2" s="145"/>
      <c r="E2" s="145">
        <v>0.1585</v>
      </c>
      <c r="F2" s="145"/>
      <c r="G2" s="145">
        <v>0.1585</v>
      </c>
      <c r="H2" s="145"/>
      <c r="I2" s="145">
        <v>0.1585</v>
      </c>
      <c r="J2" s="145"/>
    </row>
    <row r="3" spans="1:10" ht="15.75" customHeight="1" x14ac:dyDescent="0.25">
      <c r="A3" s="66" t="s">
        <v>1</v>
      </c>
      <c r="B3" s="66" t="s">
        <v>73</v>
      </c>
      <c r="C3" s="67" t="s">
        <v>72</v>
      </c>
      <c r="D3" s="67" t="s">
        <v>99</v>
      </c>
      <c r="E3" s="67" t="s">
        <v>72</v>
      </c>
      <c r="F3" s="67" t="s">
        <v>99</v>
      </c>
      <c r="G3" s="67" t="s">
        <v>72</v>
      </c>
      <c r="H3" s="67" t="s">
        <v>99</v>
      </c>
      <c r="I3" s="67" t="s">
        <v>72</v>
      </c>
      <c r="J3" s="67" t="s">
        <v>99</v>
      </c>
    </row>
    <row r="4" spans="1:10" ht="47.25" x14ac:dyDescent="0.25">
      <c r="A4" s="23" t="s">
        <v>10</v>
      </c>
      <c r="B4" s="7" t="s">
        <v>12</v>
      </c>
      <c r="C4" s="67"/>
      <c r="D4" s="67"/>
      <c r="E4" s="67"/>
      <c r="F4" s="67"/>
      <c r="G4" s="67"/>
      <c r="H4" s="67"/>
      <c r="I4" s="67"/>
      <c r="J4" s="67"/>
    </row>
    <row r="5" spans="1:10" ht="31.5" x14ac:dyDescent="0.25">
      <c r="A5" s="70" t="str">
        <f>A4</f>
        <v>Long Span Initiative</v>
      </c>
      <c r="B5" s="71" t="s">
        <v>104</v>
      </c>
      <c r="C5" s="73">
        <v>0</v>
      </c>
      <c r="D5" s="73"/>
      <c r="E5" s="73">
        <v>0</v>
      </c>
      <c r="F5" s="73"/>
      <c r="G5" s="73"/>
      <c r="H5" s="73"/>
      <c r="I5" s="73"/>
      <c r="J5" s="73"/>
    </row>
    <row r="6" spans="1:10" ht="63" x14ac:dyDescent="0.25">
      <c r="A6" s="23" t="s">
        <v>14</v>
      </c>
      <c r="B6" s="7" t="s">
        <v>15</v>
      </c>
      <c r="C6" s="67"/>
      <c r="D6" s="67"/>
      <c r="E6" s="67"/>
      <c r="F6" s="67"/>
      <c r="G6" s="67"/>
      <c r="H6" s="67"/>
      <c r="I6" s="67"/>
      <c r="J6" s="67"/>
    </row>
    <row r="7" spans="1:10" ht="47.25" x14ac:dyDescent="0.25">
      <c r="A7" s="23" t="str">
        <f t="shared" ref="A7:A8" si="0">A6</f>
        <v>WCCP</v>
      </c>
      <c r="B7" s="7" t="s">
        <v>12</v>
      </c>
      <c r="C7" s="67"/>
      <c r="D7" s="67"/>
      <c r="E7" s="67"/>
      <c r="F7" s="67"/>
      <c r="G7" s="67"/>
      <c r="H7" s="67"/>
      <c r="I7" s="67"/>
      <c r="J7" s="67"/>
    </row>
    <row r="8" spans="1:10" ht="47.25" x14ac:dyDescent="0.25">
      <c r="A8" s="23" t="str">
        <f t="shared" si="0"/>
        <v>WCCP</v>
      </c>
      <c r="B8" s="7" t="s">
        <v>20</v>
      </c>
      <c r="C8" s="67"/>
      <c r="D8" s="67"/>
      <c r="E8" s="67"/>
      <c r="F8" s="67"/>
      <c r="G8" s="67"/>
      <c r="H8" s="67"/>
      <c r="I8" s="67"/>
      <c r="J8" s="67"/>
    </row>
    <row r="9" spans="1:10" ht="31.5" x14ac:dyDescent="0.25">
      <c r="A9" s="70" t="str">
        <f>A8</f>
        <v>WCCP</v>
      </c>
      <c r="B9" s="71" t="s">
        <v>104</v>
      </c>
      <c r="C9" s="73">
        <v>0</v>
      </c>
      <c r="D9" s="73"/>
      <c r="E9" s="73">
        <v>0</v>
      </c>
      <c r="F9" s="73"/>
      <c r="G9" s="73">
        <v>0</v>
      </c>
      <c r="H9" s="73"/>
      <c r="I9" s="73"/>
      <c r="J9" s="73"/>
    </row>
    <row r="10" spans="1:10" ht="63" x14ac:dyDescent="0.25">
      <c r="A10" s="23" t="s">
        <v>24</v>
      </c>
      <c r="B10" s="7" t="s">
        <v>15</v>
      </c>
      <c r="C10" s="67"/>
      <c r="D10" s="67"/>
      <c r="E10" s="67"/>
      <c r="F10" s="67"/>
      <c r="G10" s="67"/>
      <c r="H10" s="67"/>
      <c r="I10" s="67"/>
      <c r="J10" s="67"/>
    </row>
    <row r="11" spans="1:10" ht="47.25" x14ac:dyDescent="0.25">
      <c r="A11" s="23" t="str">
        <f t="shared" ref="A11:A12" si="1">A10</f>
        <v>TUG</v>
      </c>
      <c r="B11" s="7" t="s">
        <v>12</v>
      </c>
      <c r="C11" s="67"/>
      <c r="D11" s="67"/>
      <c r="E11" s="67"/>
      <c r="F11" s="67"/>
      <c r="G11" s="67"/>
      <c r="H11" s="67"/>
      <c r="I11" s="67"/>
      <c r="J11" s="67"/>
    </row>
    <row r="12" spans="1:10" ht="63" x14ac:dyDescent="0.25">
      <c r="A12" s="23" t="str">
        <f t="shared" si="1"/>
        <v>TUG</v>
      </c>
      <c r="B12" s="7" t="s">
        <v>25</v>
      </c>
      <c r="C12" s="67"/>
      <c r="D12" s="67"/>
      <c r="E12" s="67"/>
      <c r="F12" s="67"/>
      <c r="G12" s="67"/>
      <c r="H12" s="67"/>
      <c r="I12" s="67"/>
      <c r="J12" s="67"/>
    </row>
    <row r="13" spans="1:10" ht="31.5" x14ac:dyDescent="0.25">
      <c r="A13" s="70" t="str">
        <f>A12</f>
        <v>TUG</v>
      </c>
      <c r="B13" s="71" t="s">
        <v>104</v>
      </c>
      <c r="C13" s="73">
        <v>0</v>
      </c>
      <c r="D13" s="73"/>
      <c r="E13" s="73">
        <v>0</v>
      </c>
      <c r="F13" s="73"/>
      <c r="G13" s="73">
        <v>0</v>
      </c>
      <c r="H13" s="73"/>
      <c r="I13" s="73"/>
      <c r="J13" s="73"/>
    </row>
    <row r="14" spans="1:10" ht="47.25" x14ac:dyDescent="0.25">
      <c r="A14" s="74" t="s">
        <v>29</v>
      </c>
      <c r="B14" s="7" t="s">
        <v>12</v>
      </c>
      <c r="C14" s="67"/>
      <c r="D14" s="67"/>
      <c r="E14" s="67"/>
      <c r="F14" s="67"/>
      <c r="G14" s="67"/>
      <c r="H14" s="67"/>
      <c r="I14" s="67"/>
      <c r="J14" s="67"/>
    </row>
    <row r="15" spans="1:10" ht="31.5" x14ac:dyDescent="0.25">
      <c r="A15" s="70" t="str">
        <f>A14</f>
        <v>Rapid Earth Fault Current Limiter (REFCL)</v>
      </c>
      <c r="B15" s="71" t="s">
        <v>104</v>
      </c>
      <c r="C15" s="73">
        <v>0</v>
      </c>
      <c r="D15" s="73"/>
      <c r="E15" s="73">
        <v>0</v>
      </c>
      <c r="F15" s="73"/>
      <c r="G15" s="73">
        <v>0</v>
      </c>
      <c r="H15" s="73"/>
      <c r="I15" s="73"/>
      <c r="J15" s="73"/>
    </row>
    <row r="16" spans="1:10" ht="63" x14ac:dyDescent="0.25">
      <c r="A16" s="23" t="s">
        <v>30</v>
      </c>
      <c r="B16" s="7" t="s">
        <v>15</v>
      </c>
      <c r="C16" s="67">
        <v>334.38446220289313</v>
      </c>
      <c r="D16" s="67">
        <v>11422.893361580342</v>
      </c>
      <c r="E16" s="67">
        <v>323.22939076158832</v>
      </c>
      <c r="F16" s="67">
        <v>11468.818913826652</v>
      </c>
      <c r="G16" s="67">
        <v>341.33707357569654</v>
      </c>
      <c r="H16" s="67">
        <v>11654.527702758416</v>
      </c>
      <c r="I16" s="67">
        <v>360.67409780901454</v>
      </c>
      <c r="J16" s="67">
        <v>11862.959217990792</v>
      </c>
    </row>
    <row r="17" spans="1:10" ht="47.25" x14ac:dyDescent="0.25">
      <c r="A17" s="23" t="str">
        <f t="shared" ref="A17:A18" si="2">A16</f>
        <v>Enhanced overhead inspections and remediations</v>
      </c>
      <c r="B17" s="7" t="s">
        <v>12</v>
      </c>
      <c r="C17" s="67"/>
      <c r="D17" s="67"/>
      <c r="E17" s="67"/>
      <c r="F17" s="67"/>
      <c r="G17" s="67"/>
      <c r="H17" s="67"/>
      <c r="I17" s="67"/>
      <c r="J17" s="67"/>
    </row>
    <row r="18" spans="1:10" ht="47.25" x14ac:dyDescent="0.25">
      <c r="A18" s="23" t="str">
        <f t="shared" si="2"/>
        <v>Enhanced overhead inspections and remediations</v>
      </c>
      <c r="B18" s="7" t="s">
        <v>31</v>
      </c>
      <c r="C18" s="67"/>
      <c r="D18" s="67"/>
      <c r="E18" s="67"/>
      <c r="F18" s="67"/>
      <c r="G18" s="67"/>
      <c r="H18" s="67"/>
      <c r="I18" s="67"/>
      <c r="J18" s="67"/>
    </row>
    <row r="19" spans="1:10" ht="31.5" x14ac:dyDescent="0.25">
      <c r="A19" s="70" t="str">
        <f>A18</f>
        <v>Enhanced overhead inspections and remediations</v>
      </c>
      <c r="B19" s="71" t="s">
        <v>104</v>
      </c>
      <c r="C19" s="73">
        <v>52.999937259158564</v>
      </c>
      <c r="D19" s="73">
        <v>11422.893361580342</v>
      </c>
      <c r="E19" s="73">
        <v>51.23185843571175</v>
      </c>
      <c r="F19" s="73">
        <v>11468.818913826652</v>
      </c>
      <c r="G19" s="73">
        <v>54.101926161747905</v>
      </c>
      <c r="H19" s="73">
        <v>11654.527702758416</v>
      </c>
      <c r="I19" s="73">
        <v>57.166844502728807</v>
      </c>
      <c r="J19" s="73">
        <v>11862.959217990792</v>
      </c>
    </row>
    <row r="20" spans="1:10" ht="63" x14ac:dyDescent="0.25">
      <c r="A20" s="23" t="s">
        <v>33</v>
      </c>
      <c r="B20" s="7" t="s">
        <v>15</v>
      </c>
      <c r="C20" s="67"/>
      <c r="D20" s="67">
        <v>1452.1056427627263</v>
      </c>
      <c r="E20" s="67"/>
      <c r="F20" s="67">
        <v>1492.4276850905517</v>
      </c>
      <c r="G20" s="67"/>
      <c r="H20" s="67">
        <v>1534.4908647054144</v>
      </c>
      <c r="I20" s="67"/>
      <c r="J20" s="67">
        <v>1576.7104743010859</v>
      </c>
    </row>
    <row r="21" spans="1:10" ht="63" x14ac:dyDescent="0.25">
      <c r="A21" s="23" t="str">
        <f>A20</f>
        <v>Public Safety Power Shutoffs</v>
      </c>
      <c r="B21" s="7" t="s">
        <v>25</v>
      </c>
      <c r="C21" s="67"/>
      <c r="D21" s="67"/>
      <c r="E21" s="67"/>
      <c r="F21" s="67"/>
      <c r="G21" s="67"/>
      <c r="H21" s="67"/>
      <c r="I21" s="67"/>
      <c r="J21" s="67"/>
    </row>
    <row r="22" spans="1:10" ht="31.5" x14ac:dyDescent="0.25">
      <c r="A22" s="70" t="str">
        <f>A21</f>
        <v>Public Safety Power Shutoffs</v>
      </c>
      <c r="B22" s="71" t="s">
        <v>104</v>
      </c>
      <c r="C22" s="73">
        <v>0</v>
      </c>
      <c r="D22" s="73">
        <v>1452.1056427627263</v>
      </c>
      <c r="E22" s="73">
        <v>0</v>
      </c>
      <c r="F22" s="73">
        <v>1492.4276850905517</v>
      </c>
      <c r="G22" s="73">
        <v>0</v>
      </c>
      <c r="H22" s="73">
        <v>1534.4908647054144</v>
      </c>
      <c r="I22" s="73">
        <v>0</v>
      </c>
      <c r="J22" s="73">
        <v>1576.7104743010859</v>
      </c>
    </row>
    <row r="23" spans="1:10" ht="63" x14ac:dyDescent="0.25">
      <c r="A23" s="23" t="s">
        <v>34</v>
      </c>
      <c r="B23" s="7" t="s">
        <v>15</v>
      </c>
      <c r="C23" s="67"/>
      <c r="D23" s="67">
        <v>754.7214252164249</v>
      </c>
      <c r="E23" s="67"/>
      <c r="F23" s="67">
        <v>763.5359198990991</v>
      </c>
      <c r="G23" s="67"/>
      <c r="H23" s="67">
        <v>779.01720086784371</v>
      </c>
      <c r="I23" s="67"/>
      <c r="J23" s="67">
        <v>795.59834475904063</v>
      </c>
    </row>
    <row r="24" spans="1:10" ht="63" x14ac:dyDescent="0.25">
      <c r="A24" s="23" t="str">
        <f>A23</f>
        <v>Enhanced situational awareness</v>
      </c>
      <c r="B24" s="7" t="s">
        <v>25</v>
      </c>
      <c r="C24" s="67"/>
      <c r="D24" s="67"/>
      <c r="E24" s="67"/>
      <c r="F24" s="67"/>
      <c r="G24" s="67"/>
      <c r="H24" s="67"/>
      <c r="I24" s="67"/>
      <c r="J24" s="67"/>
    </row>
    <row r="25" spans="1:10" ht="31.5" x14ac:dyDescent="0.25">
      <c r="A25" s="70" t="str">
        <f>A24</f>
        <v>Enhanced situational awareness</v>
      </c>
      <c r="B25" s="71" t="s">
        <v>104</v>
      </c>
      <c r="C25" s="73">
        <v>0</v>
      </c>
      <c r="D25" s="73">
        <v>754.7214252164249</v>
      </c>
      <c r="E25" s="73">
        <v>0</v>
      </c>
      <c r="F25" s="73">
        <v>763.5359198990991</v>
      </c>
      <c r="G25" s="73">
        <v>0</v>
      </c>
      <c r="H25" s="73">
        <v>779.01720086784371</v>
      </c>
      <c r="I25" s="73">
        <v>0</v>
      </c>
      <c r="J25" s="73">
        <v>795.59834475904063</v>
      </c>
    </row>
    <row r="26" spans="1:10" ht="63" x14ac:dyDescent="0.25">
      <c r="A26" s="74" t="s">
        <v>35</v>
      </c>
      <c r="B26" s="7" t="s">
        <v>15</v>
      </c>
      <c r="C26" s="67"/>
      <c r="D26" s="67"/>
      <c r="E26" s="67"/>
      <c r="F26" s="67"/>
      <c r="G26" s="67"/>
      <c r="H26" s="67"/>
      <c r="I26" s="67"/>
      <c r="J26" s="67"/>
    </row>
    <row r="27" spans="1:10" ht="31.5" x14ac:dyDescent="0.25">
      <c r="A27" s="70" t="str">
        <f>A26</f>
        <v>Aerial suppression</v>
      </c>
      <c r="B27" s="71" t="s">
        <v>104</v>
      </c>
      <c r="C27" s="73">
        <v>0</v>
      </c>
      <c r="D27" s="73">
        <v>0</v>
      </c>
      <c r="E27" s="73">
        <v>0</v>
      </c>
      <c r="F27" s="73">
        <v>0</v>
      </c>
      <c r="G27" s="73">
        <v>0</v>
      </c>
      <c r="H27" s="73">
        <v>0</v>
      </c>
      <c r="I27" s="73">
        <v>0</v>
      </c>
      <c r="J27" s="73">
        <v>0</v>
      </c>
    </row>
    <row r="28" spans="1:10" ht="63" x14ac:dyDescent="0.25">
      <c r="A28" s="23" t="s">
        <v>36</v>
      </c>
      <c r="B28" s="7" t="s">
        <v>15</v>
      </c>
      <c r="C28" s="67"/>
      <c r="D28" s="67">
        <v>1132.492910505649</v>
      </c>
      <c r="E28" s="67"/>
      <c r="F28" s="75">
        <v>1144.3715400623514</v>
      </c>
      <c r="G28" s="67"/>
      <c r="H28" s="75">
        <v>1166.8935809496616</v>
      </c>
      <c r="I28" s="67"/>
      <c r="J28" s="75">
        <v>1191.1790818184418</v>
      </c>
    </row>
    <row r="29" spans="1:10" ht="47.25" x14ac:dyDescent="0.25">
      <c r="A29" s="23" t="str">
        <f>A28</f>
        <v>Alternative/Emerging technologies (e.g., ground fault neutralizers)</v>
      </c>
      <c r="B29" s="7" t="s">
        <v>31</v>
      </c>
      <c r="C29" s="67"/>
      <c r="D29" s="67"/>
      <c r="E29" s="67"/>
      <c r="F29" s="75"/>
      <c r="G29" s="67"/>
      <c r="H29" s="75"/>
      <c r="I29" s="67"/>
      <c r="J29" s="75"/>
    </row>
    <row r="30" spans="1:10" ht="31.5" x14ac:dyDescent="0.25">
      <c r="A30" s="70" t="str">
        <f>A29</f>
        <v>Alternative/Emerging technologies (e.g., ground fault neutralizers)</v>
      </c>
      <c r="B30" s="71" t="s">
        <v>104</v>
      </c>
      <c r="C30" s="73">
        <v>0</v>
      </c>
      <c r="D30" s="73">
        <v>1132.492910505649</v>
      </c>
      <c r="E30" s="73">
        <v>0</v>
      </c>
      <c r="F30" s="73">
        <v>1144.3715400623514</v>
      </c>
      <c r="G30" s="73">
        <v>0</v>
      </c>
      <c r="H30" s="73">
        <v>1166.8935809496616</v>
      </c>
      <c r="I30" s="73">
        <v>0</v>
      </c>
      <c r="J30" s="73">
        <v>1191.1790818184418</v>
      </c>
    </row>
    <row r="31" spans="1:10" ht="47.25" x14ac:dyDescent="0.25">
      <c r="A31" s="23" t="s">
        <v>37</v>
      </c>
      <c r="B31" s="7" t="s">
        <v>12</v>
      </c>
      <c r="C31" s="67"/>
      <c r="D31" s="67"/>
      <c r="E31" s="67"/>
      <c r="F31" s="75"/>
      <c r="G31" s="67"/>
      <c r="H31" s="75"/>
      <c r="I31" s="67"/>
      <c r="J31" s="75"/>
    </row>
    <row r="32" spans="1:10" ht="31.5" x14ac:dyDescent="0.25">
      <c r="A32" s="70" t="str">
        <f>A31</f>
        <v>Sectionalizing devices</v>
      </c>
      <c r="B32" s="71" t="s">
        <v>104</v>
      </c>
      <c r="C32" s="73">
        <v>0</v>
      </c>
      <c r="D32" s="73">
        <v>0</v>
      </c>
      <c r="E32" s="73">
        <v>0</v>
      </c>
      <c r="F32" s="73">
        <v>0</v>
      </c>
      <c r="G32" s="73">
        <v>0</v>
      </c>
      <c r="H32" s="73">
        <v>0</v>
      </c>
      <c r="I32" s="73">
        <v>0</v>
      </c>
      <c r="J32" s="73">
        <v>0</v>
      </c>
    </row>
    <row r="33" spans="1:10" ht="63" x14ac:dyDescent="0.25">
      <c r="A33" s="23" t="s">
        <v>38</v>
      </c>
      <c r="B33" s="7" t="s">
        <v>25</v>
      </c>
      <c r="C33" s="67"/>
      <c r="D33" s="67">
        <v>548.21940925812669</v>
      </c>
      <c r="E33" s="67"/>
      <c r="F33" s="67">
        <v>553.96963976108236</v>
      </c>
      <c r="G33" s="67"/>
      <c r="H33" s="67">
        <v>564.87215388369077</v>
      </c>
      <c r="I33" s="67"/>
      <c r="J33" s="67">
        <v>576.62832720389997</v>
      </c>
    </row>
    <row r="34" spans="1:10" ht="31.5" x14ac:dyDescent="0.25">
      <c r="A34" s="70" t="str">
        <f>A33</f>
        <v>Community Outreach and Engagement</v>
      </c>
      <c r="B34" s="71" t="s">
        <v>104</v>
      </c>
      <c r="C34" s="73">
        <v>0</v>
      </c>
      <c r="D34" s="73">
        <v>548.21940925812669</v>
      </c>
      <c r="E34" s="73">
        <v>0</v>
      </c>
      <c r="F34" s="73">
        <v>553.96963976108236</v>
      </c>
      <c r="G34" s="73">
        <v>0</v>
      </c>
      <c r="H34" s="73">
        <v>564.87215388369077</v>
      </c>
      <c r="I34" s="73">
        <v>0</v>
      </c>
      <c r="J34" s="73">
        <v>576.62832720389997</v>
      </c>
    </row>
    <row r="35" spans="1:10" ht="63" x14ac:dyDescent="0.25">
      <c r="A35" s="23" t="s">
        <v>39</v>
      </c>
      <c r="B35" s="7" t="s">
        <v>15</v>
      </c>
      <c r="C35" s="67"/>
      <c r="D35" s="67">
        <v>530.56974527722014</v>
      </c>
      <c r="E35" s="67"/>
      <c r="F35" s="67">
        <v>536.13484983520539</v>
      </c>
      <c r="G35" s="67"/>
      <c r="H35" s="67">
        <v>546.686362684296</v>
      </c>
      <c r="I35" s="67"/>
      <c r="J35" s="67">
        <v>558.06405157783865</v>
      </c>
    </row>
    <row r="36" spans="1:10" ht="31.5" x14ac:dyDescent="0.25">
      <c r="A36" s="70" t="str">
        <f>A35</f>
        <v>Emergency Preparedness</v>
      </c>
      <c r="B36" s="71" t="s">
        <v>104</v>
      </c>
      <c r="C36" s="73">
        <v>0</v>
      </c>
      <c r="D36" s="73">
        <v>530.56974527722014</v>
      </c>
      <c r="E36" s="73">
        <v>0</v>
      </c>
      <c r="F36" s="73">
        <v>536.13484983520539</v>
      </c>
      <c r="G36" s="73">
        <v>0</v>
      </c>
      <c r="H36" s="73">
        <v>546.686362684296</v>
      </c>
      <c r="I36" s="73">
        <v>0</v>
      </c>
      <c r="J36" s="73">
        <v>558.06405157783865</v>
      </c>
    </row>
    <row r="37" spans="1:10" ht="63" x14ac:dyDescent="0.25">
      <c r="A37" s="23" t="s">
        <v>40</v>
      </c>
      <c r="B37" s="7" t="s">
        <v>15</v>
      </c>
      <c r="C37" s="67"/>
      <c r="D37" s="67"/>
      <c r="E37" s="67"/>
      <c r="F37" s="67"/>
      <c r="G37" s="67"/>
      <c r="H37" s="67"/>
      <c r="I37" s="67"/>
      <c r="J37" s="67"/>
    </row>
    <row r="38" spans="1:10" ht="31.5" x14ac:dyDescent="0.25">
      <c r="A38" s="70" t="str">
        <f>A37</f>
        <v>Grid Design, Operations, and Maintenance</v>
      </c>
      <c r="B38" s="71" t="s">
        <v>104</v>
      </c>
      <c r="C38" s="73">
        <v>0</v>
      </c>
      <c r="D38" s="73">
        <v>0</v>
      </c>
      <c r="E38" s="73">
        <v>0</v>
      </c>
      <c r="F38" s="73">
        <v>0</v>
      </c>
      <c r="G38" s="73">
        <v>0</v>
      </c>
      <c r="H38" s="73">
        <v>0</v>
      </c>
      <c r="I38" s="73"/>
      <c r="J38" s="73"/>
    </row>
    <row r="39" spans="1:10" ht="63" x14ac:dyDescent="0.25">
      <c r="A39" s="23" t="s">
        <v>41</v>
      </c>
      <c r="B39" s="7" t="s">
        <v>15</v>
      </c>
      <c r="C39" s="67"/>
      <c r="D39" s="67">
        <v>377.17587712972886</v>
      </c>
      <c r="E39" s="67"/>
      <c r="F39" s="67">
        <v>381.07154556637181</v>
      </c>
      <c r="G39" s="67"/>
      <c r="H39" s="67">
        <v>388.50801625545</v>
      </c>
      <c r="I39" s="67"/>
      <c r="J39" s="67">
        <v>396.52120753067152</v>
      </c>
    </row>
    <row r="40" spans="1:10" ht="63" x14ac:dyDescent="0.25">
      <c r="A40" s="23" t="s">
        <v>41</v>
      </c>
      <c r="B40" s="7" t="s">
        <v>25</v>
      </c>
      <c r="C40" s="67"/>
      <c r="D40" s="67"/>
      <c r="E40" s="67"/>
      <c r="F40" s="67"/>
      <c r="G40" s="67"/>
      <c r="H40" s="67"/>
      <c r="I40" s="67"/>
      <c r="J40" s="67"/>
    </row>
    <row r="41" spans="1:10" ht="31.5" x14ac:dyDescent="0.25">
      <c r="A41" s="70" t="str">
        <f>A40</f>
        <v>Overview of Service Territory</v>
      </c>
      <c r="B41" s="71" t="s">
        <v>104</v>
      </c>
      <c r="C41" s="73">
        <v>0</v>
      </c>
      <c r="D41" s="73">
        <v>377.17587712972886</v>
      </c>
      <c r="E41" s="73">
        <v>0</v>
      </c>
      <c r="F41" s="73">
        <v>381.07154556637181</v>
      </c>
      <c r="G41" s="73">
        <v>0</v>
      </c>
      <c r="H41" s="73">
        <v>388.50801625545</v>
      </c>
      <c r="I41" s="73">
        <v>0</v>
      </c>
      <c r="J41" s="73">
        <v>396.52120753067152</v>
      </c>
    </row>
    <row r="42" spans="1:10" ht="63" x14ac:dyDescent="0.25">
      <c r="A42" s="23" t="s">
        <v>42</v>
      </c>
      <c r="B42" s="7" t="s">
        <v>25</v>
      </c>
      <c r="C42" s="67"/>
      <c r="D42" s="67"/>
      <c r="E42" s="67"/>
      <c r="F42" s="67"/>
      <c r="G42" s="67"/>
      <c r="H42" s="67"/>
      <c r="I42" s="67"/>
      <c r="J42" s="67"/>
    </row>
    <row r="43" spans="1:10" ht="31.5" x14ac:dyDescent="0.25">
      <c r="A43" s="70" t="str">
        <f>A42</f>
        <v>Risk Methodology and Assessment</v>
      </c>
      <c r="B43" s="71" t="s">
        <v>104</v>
      </c>
      <c r="C43" s="73">
        <v>0</v>
      </c>
      <c r="D43" s="73">
        <v>0</v>
      </c>
      <c r="E43" s="73">
        <v>0</v>
      </c>
      <c r="F43" s="73">
        <v>0</v>
      </c>
      <c r="G43" s="73">
        <v>0</v>
      </c>
      <c r="H43" s="73">
        <v>0</v>
      </c>
      <c r="I43" s="73"/>
      <c r="J43" s="73"/>
    </row>
    <row r="44" spans="1:10" ht="63" x14ac:dyDescent="0.25">
      <c r="A44" s="23" t="s">
        <v>43</v>
      </c>
      <c r="B44" s="7" t="s">
        <v>25</v>
      </c>
      <c r="C44" s="67"/>
      <c r="D44" s="67"/>
      <c r="E44" s="67"/>
      <c r="F44" s="67"/>
      <c r="G44" s="67"/>
      <c r="H44" s="67"/>
      <c r="I44" s="67"/>
      <c r="J44" s="67"/>
    </row>
    <row r="45" spans="1:10" ht="31.5" x14ac:dyDescent="0.25">
      <c r="A45" s="70" t="str">
        <f>A44</f>
        <v>Situational Awareness and Forecasting</v>
      </c>
      <c r="B45" s="71" t="s">
        <v>104</v>
      </c>
      <c r="C45" s="73">
        <v>0</v>
      </c>
      <c r="D45" s="73">
        <v>0</v>
      </c>
      <c r="E45" s="73">
        <v>0</v>
      </c>
      <c r="F45" s="73">
        <v>0</v>
      </c>
      <c r="G45" s="73">
        <v>0</v>
      </c>
      <c r="H45" s="73">
        <v>0</v>
      </c>
      <c r="I45" s="73"/>
      <c r="J45" s="73"/>
    </row>
    <row r="46" spans="1:10" ht="63" x14ac:dyDescent="0.25">
      <c r="A46" s="23" t="s">
        <v>44</v>
      </c>
      <c r="B46" s="7" t="s">
        <v>25</v>
      </c>
      <c r="C46" s="67"/>
      <c r="D46" s="67"/>
      <c r="E46" s="67"/>
      <c r="F46" s="67"/>
      <c r="G46" s="67"/>
      <c r="H46" s="67"/>
      <c r="I46" s="67"/>
      <c r="J46" s="67"/>
    </row>
    <row r="47" spans="1:10" ht="31.5" x14ac:dyDescent="0.25">
      <c r="A47" s="70" t="str">
        <f>A46</f>
        <v>Wildfire Mitigation Strategy Development</v>
      </c>
      <c r="B47" s="71" t="s">
        <v>104</v>
      </c>
      <c r="C47" s="73">
        <v>0</v>
      </c>
      <c r="D47" s="73">
        <v>0</v>
      </c>
      <c r="E47" s="73">
        <v>0</v>
      </c>
      <c r="F47" s="73">
        <v>0</v>
      </c>
      <c r="G47" s="73">
        <v>0</v>
      </c>
      <c r="H47" s="73">
        <v>0</v>
      </c>
      <c r="I47" s="73"/>
      <c r="J47" s="73"/>
    </row>
    <row r="48" spans="1:10" ht="63" x14ac:dyDescent="0.25">
      <c r="A48" s="23" t="s">
        <v>45</v>
      </c>
      <c r="B48" s="7" t="s">
        <v>46</v>
      </c>
      <c r="C48" s="67"/>
      <c r="D48" s="67"/>
      <c r="E48" s="67"/>
      <c r="F48" s="67"/>
      <c r="G48" s="67"/>
      <c r="H48" s="67"/>
      <c r="I48" s="67"/>
      <c r="J48" s="67"/>
    </row>
    <row r="49" spans="1:10" ht="63" x14ac:dyDescent="0.25">
      <c r="A49" s="23" t="str">
        <f t="shared" ref="A49:A50" si="3">A48</f>
        <v xml:space="preserve">Hazard Tree Management Program </v>
      </c>
      <c r="B49" s="7" t="s">
        <v>15</v>
      </c>
      <c r="C49" s="67"/>
      <c r="D49" s="67"/>
      <c r="E49" s="67"/>
      <c r="F49" s="67"/>
      <c r="G49" s="67"/>
      <c r="H49" s="67"/>
      <c r="I49" s="67"/>
      <c r="J49" s="67"/>
    </row>
    <row r="50" spans="1:10" ht="47.25" x14ac:dyDescent="0.25">
      <c r="A50" s="23" t="str">
        <f t="shared" si="3"/>
        <v xml:space="preserve">Hazard Tree Management Program </v>
      </c>
      <c r="B50" s="7" t="s">
        <v>31</v>
      </c>
      <c r="C50" s="67"/>
      <c r="D50" s="67"/>
      <c r="E50" s="67"/>
      <c r="F50" s="67"/>
      <c r="G50" s="67"/>
      <c r="H50" s="67"/>
      <c r="I50" s="67"/>
      <c r="J50" s="67"/>
    </row>
    <row r="51" spans="1:10" ht="31.5" x14ac:dyDescent="0.25">
      <c r="A51" s="70" t="str">
        <f>A50</f>
        <v xml:space="preserve">Hazard Tree Management Program </v>
      </c>
      <c r="B51" s="71" t="s">
        <v>104</v>
      </c>
      <c r="C51" s="73">
        <v>0</v>
      </c>
      <c r="D51" s="73">
        <v>0</v>
      </c>
      <c r="E51" s="73">
        <v>0</v>
      </c>
      <c r="F51" s="73">
        <v>0</v>
      </c>
      <c r="G51" s="73">
        <v>0</v>
      </c>
      <c r="H51" s="73">
        <v>0</v>
      </c>
      <c r="I51" s="73">
        <v>0</v>
      </c>
      <c r="J51" s="73">
        <v>0</v>
      </c>
    </row>
    <row r="52" spans="1:10" ht="63" x14ac:dyDescent="0.25">
      <c r="A52" s="23" t="s">
        <v>50</v>
      </c>
      <c r="B52" s="7" t="s">
        <v>46</v>
      </c>
      <c r="C52" s="67"/>
      <c r="D52" s="67"/>
      <c r="E52" s="67"/>
      <c r="F52" s="67"/>
      <c r="G52" s="67"/>
      <c r="H52" s="67"/>
      <c r="I52" s="67"/>
      <c r="J52" s="67"/>
    </row>
    <row r="53" spans="1:10" ht="63" x14ac:dyDescent="0.25">
      <c r="A53" s="23" t="str">
        <f t="shared" ref="A53:A54" si="4">A52</f>
        <v xml:space="preserve">Structure Brushing </v>
      </c>
      <c r="B53" s="7" t="s">
        <v>15</v>
      </c>
      <c r="C53" s="67"/>
      <c r="D53" s="67"/>
      <c r="E53" s="67"/>
      <c r="F53" s="67"/>
      <c r="G53" s="67"/>
      <c r="H53" s="67"/>
      <c r="I53" s="67"/>
      <c r="J53" s="67"/>
    </row>
    <row r="54" spans="1:10" ht="47.25" x14ac:dyDescent="0.25">
      <c r="A54" s="23" t="str">
        <f t="shared" si="4"/>
        <v xml:space="preserve">Structure Brushing </v>
      </c>
      <c r="B54" s="7" t="s">
        <v>31</v>
      </c>
      <c r="C54" s="67"/>
      <c r="D54" s="67"/>
      <c r="E54" s="67"/>
      <c r="F54" s="67"/>
      <c r="G54" s="67"/>
      <c r="H54" s="67"/>
      <c r="I54" s="67"/>
      <c r="J54" s="67"/>
    </row>
    <row r="55" spans="1:10" ht="31.5" x14ac:dyDescent="0.25">
      <c r="A55" s="70" t="str">
        <f>A54</f>
        <v xml:space="preserve">Structure Brushing </v>
      </c>
      <c r="B55" s="71" t="s">
        <v>104</v>
      </c>
      <c r="C55" s="73">
        <v>0</v>
      </c>
      <c r="D55" s="73">
        <v>0</v>
      </c>
      <c r="E55" s="73">
        <v>0</v>
      </c>
      <c r="F55" s="73">
        <v>0</v>
      </c>
      <c r="G55" s="73">
        <v>0</v>
      </c>
      <c r="H55" s="73">
        <v>0</v>
      </c>
      <c r="I55" s="73"/>
      <c r="J55" s="73"/>
    </row>
    <row r="56" spans="1:10" ht="63" x14ac:dyDescent="0.25">
      <c r="A56" s="23" t="s">
        <v>51</v>
      </c>
      <c r="B56" s="7" t="s">
        <v>46</v>
      </c>
      <c r="C56" s="67"/>
      <c r="D56" s="67"/>
      <c r="E56" s="67"/>
      <c r="F56" s="67"/>
      <c r="G56" s="67"/>
      <c r="H56" s="67"/>
      <c r="I56" s="67"/>
      <c r="J56" s="67"/>
    </row>
    <row r="57" spans="1:10" ht="63" x14ac:dyDescent="0.25">
      <c r="A57" s="23" t="str">
        <f t="shared" ref="A57:A58" si="5">A56</f>
        <v>Expanded Clearances for Generation Legacy Facilities  </v>
      </c>
      <c r="B57" s="7" t="s">
        <v>15</v>
      </c>
      <c r="C57" s="67"/>
      <c r="D57" s="67"/>
      <c r="E57" s="67"/>
      <c r="F57" s="67"/>
      <c r="G57" s="67"/>
      <c r="H57" s="67"/>
      <c r="I57" s="67"/>
      <c r="J57" s="67"/>
    </row>
    <row r="58" spans="1:10" ht="47.25" x14ac:dyDescent="0.25">
      <c r="A58" s="23" t="str">
        <f t="shared" si="5"/>
        <v>Expanded Clearances for Generation Legacy Facilities  </v>
      </c>
      <c r="B58" s="7" t="s">
        <v>31</v>
      </c>
      <c r="C58" s="67"/>
      <c r="D58" s="67"/>
      <c r="E58" s="67"/>
      <c r="F58" s="67"/>
      <c r="G58" s="67"/>
      <c r="H58" s="67"/>
      <c r="I58" s="67"/>
      <c r="J58" s="67"/>
    </row>
    <row r="59" spans="1:10" ht="31.5" x14ac:dyDescent="0.25">
      <c r="A59" s="70" t="str">
        <f>A58</f>
        <v>Expanded Clearances for Generation Legacy Facilities  </v>
      </c>
      <c r="B59" s="71" t="s">
        <v>104</v>
      </c>
      <c r="C59" s="73">
        <v>0</v>
      </c>
      <c r="D59" s="73">
        <v>0</v>
      </c>
      <c r="E59" s="73">
        <v>0</v>
      </c>
      <c r="F59" s="73">
        <v>0</v>
      </c>
      <c r="G59" s="73">
        <v>0</v>
      </c>
      <c r="H59" s="73">
        <v>0</v>
      </c>
      <c r="I59" s="73"/>
      <c r="J59" s="73"/>
    </row>
    <row r="60" spans="1:10" ht="63" x14ac:dyDescent="0.25">
      <c r="A60" s="23" t="s">
        <v>52</v>
      </c>
      <c r="B60" s="7" t="s">
        <v>46</v>
      </c>
      <c r="C60" s="67"/>
      <c r="D60" s="67"/>
      <c r="E60" s="67"/>
      <c r="F60" s="67"/>
      <c r="G60" s="67"/>
      <c r="H60" s="67"/>
      <c r="I60" s="67"/>
      <c r="J60" s="67"/>
    </row>
    <row r="61" spans="1:10" ht="63" x14ac:dyDescent="0.25">
      <c r="A61" s="23" t="str">
        <f t="shared" ref="A61:A62" si="6">A60</f>
        <v xml:space="preserve">Dead and Dying Tree Removal </v>
      </c>
      <c r="B61" s="7" t="s">
        <v>15</v>
      </c>
      <c r="C61" s="67"/>
      <c r="D61" s="67"/>
      <c r="E61" s="67"/>
      <c r="F61" s="67"/>
      <c r="G61" s="67"/>
      <c r="H61" s="67"/>
      <c r="I61" s="67"/>
      <c r="J61" s="67"/>
    </row>
    <row r="62" spans="1:10" ht="47.25" x14ac:dyDescent="0.25">
      <c r="A62" s="23" t="str">
        <f t="shared" si="6"/>
        <v xml:space="preserve">Dead and Dying Tree Removal </v>
      </c>
      <c r="B62" s="7" t="s">
        <v>31</v>
      </c>
      <c r="C62" s="67"/>
      <c r="D62" s="67"/>
      <c r="E62" s="67"/>
      <c r="F62" s="67"/>
      <c r="G62" s="67"/>
      <c r="H62" s="67"/>
      <c r="I62" s="67"/>
      <c r="J62" s="67"/>
    </row>
    <row r="63" spans="1:10" ht="31.5" x14ac:dyDescent="0.25">
      <c r="A63" s="70" t="str">
        <f>A62</f>
        <v xml:space="preserve">Dead and Dying Tree Removal </v>
      </c>
      <c r="B63" s="71" t="s">
        <v>104</v>
      </c>
      <c r="C63" s="73">
        <v>0</v>
      </c>
      <c r="D63" s="73">
        <v>0</v>
      </c>
      <c r="E63" s="73">
        <v>0</v>
      </c>
      <c r="F63" s="73">
        <v>0</v>
      </c>
      <c r="G63" s="73">
        <v>0</v>
      </c>
      <c r="H63" s="73">
        <v>0</v>
      </c>
      <c r="I63" s="73">
        <v>0</v>
      </c>
      <c r="J63" s="73">
        <v>0</v>
      </c>
    </row>
    <row r="64" spans="1:10" ht="63" x14ac:dyDescent="0.25">
      <c r="A64" s="23" t="s">
        <v>53</v>
      </c>
      <c r="B64" s="7" t="s">
        <v>46</v>
      </c>
      <c r="C64" s="67"/>
      <c r="D64" s="67"/>
      <c r="E64" s="67"/>
      <c r="F64" s="67"/>
      <c r="G64" s="67"/>
      <c r="H64" s="67"/>
      <c r="I64" s="67"/>
      <c r="J64" s="67"/>
    </row>
    <row r="65" spans="1:10" ht="63" x14ac:dyDescent="0.25">
      <c r="A65" s="23" t="str">
        <f t="shared" ref="A65:A66" si="7">A64</f>
        <v xml:space="preserve">Vegetation Management Work Management Tool (Arbora) </v>
      </c>
      <c r="B65" s="7" t="s">
        <v>15</v>
      </c>
      <c r="C65" s="67"/>
      <c r="D65" s="67"/>
      <c r="E65" s="67"/>
      <c r="F65" s="67"/>
      <c r="G65" s="67"/>
      <c r="H65" s="67"/>
      <c r="I65" s="67"/>
      <c r="J65" s="67"/>
    </row>
    <row r="66" spans="1:10" ht="47.25" x14ac:dyDescent="0.25">
      <c r="A66" s="23" t="str">
        <f t="shared" si="7"/>
        <v xml:space="preserve">Vegetation Management Work Management Tool (Arbora) </v>
      </c>
      <c r="B66" s="7" t="s">
        <v>31</v>
      </c>
      <c r="C66" s="67"/>
      <c r="D66" s="67"/>
      <c r="E66" s="67"/>
      <c r="F66" s="67"/>
      <c r="G66" s="67"/>
      <c r="H66" s="67"/>
      <c r="I66" s="67"/>
      <c r="J66" s="67"/>
    </row>
    <row r="67" spans="1:10" ht="31.5" x14ac:dyDescent="0.25">
      <c r="A67" s="70" t="str">
        <f>A66</f>
        <v xml:space="preserve">Vegetation Management Work Management Tool (Arbora) </v>
      </c>
      <c r="B67" s="71" t="s">
        <v>104</v>
      </c>
      <c r="C67" s="73">
        <v>0</v>
      </c>
      <c r="D67" s="73">
        <v>0</v>
      </c>
      <c r="E67" s="73">
        <v>0</v>
      </c>
      <c r="F67" s="73">
        <v>0</v>
      </c>
      <c r="G67" s="73">
        <v>0</v>
      </c>
      <c r="H67" s="73">
        <v>0</v>
      </c>
      <c r="I67" s="73"/>
      <c r="J67" s="73"/>
    </row>
    <row r="68" spans="1:10" ht="63" x14ac:dyDescent="0.25">
      <c r="A68" s="23" t="s">
        <v>54</v>
      </c>
      <c r="B68" s="7" t="s">
        <v>46</v>
      </c>
      <c r="C68" s="67"/>
      <c r="D68" s="67"/>
      <c r="E68" s="67"/>
      <c r="F68" s="67"/>
      <c r="G68" s="67"/>
      <c r="H68" s="67"/>
      <c r="I68" s="67"/>
      <c r="J68" s="67"/>
    </row>
    <row r="69" spans="1:10" ht="63" x14ac:dyDescent="0.25">
      <c r="A69" s="23" t="str">
        <f t="shared" ref="A69:A70" si="8">A68</f>
        <v xml:space="preserve">Distribution Vegetation Management </v>
      </c>
      <c r="B69" s="7" t="s">
        <v>15</v>
      </c>
      <c r="C69" s="67"/>
      <c r="D69" s="67"/>
      <c r="E69" s="67"/>
      <c r="F69" s="67"/>
      <c r="G69" s="67"/>
      <c r="H69" s="67"/>
      <c r="I69" s="67"/>
      <c r="J69" s="67"/>
    </row>
    <row r="70" spans="1:10" ht="47.25" x14ac:dyDescent="0.25">
      <c r="A70" s="23" t="str">
        <f t="shared" si="8"/>
        <v xml:space="preserve">Distribution Vegetation Management </v>
      </c>
      <c r="B70" s="7" t="s">
        <v>31</v>
      </c>
      <c r="C70" s="67"/>
      <c r="D70" s="67"/>
      <c r="E70" s="67"/>
      <c r="F70" s="67"/>
      <c r="G70" s="67"/>
      <c r="H70" s="67"/>
      <c r="I70" s="67"/>
      <c r="J70" s="67"/>
    </row>
    <row r="71" spans="1:10" ht="31.5" x14ac:dyDescent="0.25">
      <c r="A71" s="70" t="str">
        <f>A70</f>
        <v xml:space="preserve">Distribution Vegetation Management </v>
      </c>
      <c r="B71" s="71" t="s">
        <v>104</v>
      </c>
      <c r="C71" s="73">
        <v>0</v>
      </c>
      <c r="D71" s="73">
        <v>0</v>
      </c>
      <c r="E71" s="73">
        <v>0</v>
      </c>
      <c r="F71" s="73">
        <v>0</v>
      </c>
      <c r="G71" s="73">
        <v>0</v>
      </c>
      <c r="H71" s="73">
        <v>0</v>
      </c>
      <c r="I71" s="73">
        <v>0</v>
      </c>
      <c r="J71" s="73">
        <v>0</v>
      </c>
    </row>
    <row r="72" spans="1:10" ht="63" x14ac:dyDescent="0.25">
      <c r="A72" s="23" t="s">
        <v>55</v>
      </c>
      <c r="B72" s="7" t="s">
        <v>46</v>
      </c>
      <c r="C72" s="67"/>
      <c r="D72" s="67"/>
      <c r="E72" s="67"/>
      <c r="F72" s="67"/>
      <c r="G72" s="67"/>
      <c r="H72" s="67"/>
      <c r="I72" s="67"/>
      <c r="J72" s="67"/>
    </row>
    <row r="73" spans="1:10" ht="63" x14ac:dyDescent="0.25">
      <c r="A73" s="23" t="str">
        <f t="shared" ref="A73:A74" si="9">A72</f>
        <v xml:space="preserve">Transmission Vegetation Management </v>
      </c>
      <c r="B73" s="7" t="s">
        <v>15</v>
      </c>
      <c r="C73" s="67"/>
      <c r="D73" s="67">
        <v>31435.771369069254</v>
      </c>
      <c r="E73" s="67"/>
      <c r="F73" s="67">
        <v>31297.78518700007</v>
      </c>
      <c r="G73" s="67"/>
      <c r="H73" s="67">
        <v>31667.529191362912</v>
      </c>
      <c r="I73" s="67"/>
      <c r="J73" s="67">
        <v>32120.830782394889</v>
      </c>
    </row>
    <row r="74" spans="1:10" ht="47.25" x14ac:dyDescent="0.25">
      <c r="A74" s="23" t="str">
        <f t="shared" si="9"/>
        <v xml:space="preserve">Transmission Vegetation Management </v>
      </c>
      <c r="B74" s="7" t="s">
        <v>31</v>
      </c>
      <c r="C74" s="67"/>
      <c r="D74" s="67"/>
      <c r="E74" s="67"/>
      <c r="F74" s="67"/>
      <c r="G74" s="67"/>
      <c r="H74" s="67"/>
      <c r="I74" s="67"/>
      <c r="J74" s="67"/>
    </row>
    <row r="75" spans="1:10" ht="31.5" x14ac:dyDescent="0.25">
      <c r="A75" s="70" t="str">
        <f>A74</f>
        <v xml:space="preserve">Transmission Vegetation Management </v>
      </c>
      <c r="B75" s="71" t="s">
        <v>104</v>
      </c>
      <c r="C75" s="73">
        <v>0</v>
      </c>
      <c r="D75" s="73">
        <v>31435.771369069254</v>
      </c>
      <c r="E75" s="73">
        <v>0</v>
      </c>
      <c r="F75" s="73">
        <v>31297.78518700007</v>
      </c>
      <c r="G75" s="73">
        <v>0</v>
      </c>
      <c r="H75" s="73">
        <v>31667.529191362912</v>
      </c>
      <c r="I75" s="73">
        <v>0</v>
      </c>
      <c r="J75" s="73">
        <v>32120.830782394889</v>
      </c>
    </row>
    <row r="76" spans="1:10" ht="63" x14ac:dyDescent="0.25">
      <c r="A76" s="23" t="s">
        <v>56</v>
      </c>
      <c r="B76" s="7" t="s">
        <v>46</v>
      </c>
      <c r="C76" s="67"/>
      <c r="D76" s="67"/>
      <c r="E76" s="67"/>
      <c r="F76" s="67"/>
      <c r="G76" s="67"/>
      <c r="H76" s="67"/>
      <c r="I76" s="67"/>
      <c r="J76" s="67"/>
    </row>
    <row r="77" spans="1:10" ht="63" x14ac:dyDescent="0.25">
      <c r="A77" s="23" t="str">
        <f t="shared" ref="A77" si="10">A76</f>
        <v>LiDAR Distribution Vegetation Inspections</v>
      </c>
      <c r="B77" s="7" t="s">
        <v>15</v>
      </c>
      <c r="C77" s="67"/>
      <c r="D77" s="67"/>
      <c r="E77" s="67"/>
      <c r="F77" s="67"/>
      <c r="G77" s="67"/>
      <c r="H77" s="67"/>
      <c r="I77" s="67"/>
      <c r="J77" s="67"/>
    </row>
    <row r="78" spans="1:10" ht="47.25" x14ac:dyDescent="0.25">
      <c r="A78" s="23" t="str">
        <f>A77</f>
        <v>LiDAR Distribution Vegetation Inspections</v>
      </c>
      <c r="B78" s="7" t="s">
        <v>31</v>
      </c>
      <c r="C78" s="67"/>
      <c r="D78" s="67"/>
      <c r="E78" s="67"/>
      <c r="F78" s="67"/>
      <c r="G78" s="67"/>
      <c r="H78" s="67"/>
      <c r="I78" s="67"/>
      <c r="J78" s="67"/>
    </row>
    <row r="79" spans="1:10" ht="31.5" x14ac:dyDescent="0.25">
      <c r="A79" s="70" t="str">
        <f>A78</f>
        <v>LiDAR Distribution Vegetation Inspections</v>
      </c>
      <c r="B79" s="71" t="s">
        <v>104</v>
      </c>
      <c r="C79" s="73">
        <v>0</v>
      </c>
      <c r="D79" s="73">
        <v>0</v>
      </c>
      <c r="E79" s="73">
        <v>0</v>
      </c>
      <c r="F79" s="73">
        <v>0</v>
      </c>
      <c r="G79" s="73">
        <v>0</v>
      </c>
      <c r="H79" s="73">
        <v>0</v>
      </c>
      <c r="I79" s="73">
        <v>0</v>
      </c>
      <c r="J79" s="73">
        <v>0</v>
      </c>
    </row>
    <row r="80" spans="1:10" ht="63" x14ac:dyDescent="0.25">
      <c r="A80" s="23" t="s">
        <v>57</v>
      </c>
      <c r="B80" s="7" t="s">
        <v>46</v>
      </c>
      <c r="C80" s="67"/>
      <c r="D80" s="67"/>
      <c r="E80" s="67"/>
      <c r="F80" s="67"/>
      <c r="G80" s="67"/>
      <c r="H80" s="67"/>
      <c r="I80" s="67"/>
      <c r="J80" s="67"/>
    </row>
    <row r="81" spans="1:10" ht="63" x14ac:dyDescent="0.25">
      <c r="A81" s="23" t="str">
        <f t="shared" ref="A81:A82" si="11">A80</f>
        <v xml:space="preserve">LiDAR Transmission Vegetation Inspections </v>
      </c>
      <c r="B81" s="7" t="s">
        <v>15</v>
      </c>
      <c r="C81" s="67"/>
      <c r="D81" s="67"/>
      <c r="E81" s="67"/>
      <c r="F81" s="67"/>
      <c r="G81" s="67"/>
      <c r="H81" s="67"/>
      <c r="I81" s="67"/>
      <c r="J81" s="67"/>
    </row>
    <row r="82" spans="1:10" ht="47.25" x14ac:dyDescent="0.25">
      <c r="A82" s="23" t="str">
        <f t="shared" si="11"/>
        <v xml:space="preserve">LiDAR Transmission Vegetation Inspections </v>
      </c>
      <c r="B82" s="7" t="s">
        <v>31</v>
      </c>
      <c r="C82" s="67"/>
      <c r="D82" s="67"/>
      <c r="E82" s="67"/>
      <c r="F82" s="67"/>
      <c r="G82" s="67"/>
      <c r="H82" s="67"/>
      <c r="I82" s="67"/>
      <c r="J82" s="67"/>
    </row>
    <row r="83" spans="1:10" ht="31.5" x14ac:dyDescent="0.25">
      <c r="A83" s="70" t="str">
        <f>A82</f>
        <v xml:space="preserve">LiDAR Transmission Vegetation Inspections </v>
      </c>
      <c r="B83" s="71" t="s">
        <v>104</v>
      </c>
      <c r="C83" s="73">
        <v>0</v>
      </c>
      <c r="D83" s="73">
        <v>0</v>
      </c>
      <c r="E83" s="73">
        <v>0</v>
      </c>
      <c r="F83" s="73">
        <v>0</v>
      </c>
      <c r="G83" s="73">
        <v>0</v>
      </c>
      <c r="H83" s="73">
        <v>0</v>
      </c>
      <c r="I83" s="73">
        <v>0</v>
      </c>
      <c r="J83" s="73">
        <v>0</v>
      </c>
    </row>
    <row r="84" spans="1:10" ht="63" x14ac:dyDescent="0.25">
      <c r="A84" s="23" t="s">
        <v>63</v>
      </c>
      <c r="B84" s="7" t="s">
        <v>46</v>
      </c>
      <c r="C84" s="67"/>
      <c r="D84" s="67"/>
      <c r="E84" s="67"/>
      <c r="F84" s="67"/>
      <c r="G84" s="67"/>
      <c r="H84" s="67"/>
      <c r="I84" s="67"/>
      <c r="J84" s="67"/>
    </row>
    <row r="85" spans="1:10" ht="63" x14ac:dyDescent="0.25">
      <c r="A85" s="23" t="str">
        <f t="shared" ref="A85:A86" si="12">A84</f>
        <v>Other VM Programs (not listed above)</v>
      </c>
      <c r="B85" s="7" t="s">
        <v>15</v>
      </c>
      <c r="C85" s="67"/>
      <c r="D85" s="67"/>
      <c r="E85" s="67"/>
      <c r="F85" s="67"/>
      <c r="G85" s="67"/>
      <c r="H85" s="67"/>
      <c r="I85" s="67"/>
      <c r="J85" s="67"/>
    </row>
    <row r="86" spans="1:10" ht="47.25" x14ac:dyDescent="0.25">
      <c r="A86" s="23" t="str">
        <f t="shared" si="12"/>
        <v>Other VM Programs (not listed above)</v>
      </c>
      <c r="B86" s="7" t="s">
        <v>31</v>
      </c>
      <c r="C86" s="67"/>
      <c r="D86" s="67"/>
      <c r="E86" s="67"/>
      <c r="F86" s="67"/>
      <c r="G86" s="67"/>
      <c r="H86" s="67"/>
      <c r="I86" s="67"/>
      <c r="J86" s="67"/>
    </row>
    <row r="87" spans="1:10" ht="31.5" x14ac:dyDescent="0.25">
      <c r="A87" s="70" t="str">
        <f>A86</f>
        <v>Other VM Programs (not listed above)</v>
      </c>
      <c r="B87" s="71" t="s">
        <v>104</v>
      </c>
      <c r="C87" s="73">
        <v>0</v>
      </c>
      <c r="D87" s="73">
        <v>0</v>
      </c>
      <c r="E87" s="73">
        <v>0</v>
      </c>
      <c r="F87" s="73">
        <v>0</v>
      </c>
      <c r="G87" s="73">
        <v>0</v>
      </c>
      <c r="H87" s="73">
        <v>0</v>
      </c>
      <c r="I87" s="73">
        <v>0</v>
      </c>
      <c r="J87" s="73">
        <v>0</v>
      </c>
    </row>
  </sheetData>
  <mergeCells count="8">
    <mergeCell ref="C1:D1"/>
    <mergeCell ref="E1:F1"/>
    <mergeCell ref="G1:H1"/>
    <mergeCell ref="I1:J1"/>
    <mergeCell ref="C2:D2"/>
    <mergeCell ref="E2:F2"/>
    <mergeCell ref="G2:H2"/>
    <mergeCell ref="I2:J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ata Request Response" ma:contentTypeID="0x010100467F9C8BEA693240B87572EA900F32170056BB0A30A73F3E41B8D140887E196634" ma:contentTypeVersion="53" ma:contentTypeDescription="" ma:contentTypeScope="" ma:versionID="752ca441317febc83cc5b5f2b055b93a">
  <xsd:schema xmlns:xsd="http://www.w3.org/2001/XMLSchema" xmlns:xs="http://www.w3.org/2001/XMLSchema" xmlns:p="http://schemas.microsoft.com/office/2006/metadata/properties" xmlns:ns2="8430d550-c2bd-4ade-ae56-0b82b076c537" xmlns:ns3="f5667e0a-ecdb-4766-84eb-ebc6e4f78fb7" xmlns:ns4="http://schemas.microsoft.com/sharepoint/v3/fields" xmlns:ns5="http://schemas.microsoft.com/sharepoint/v4" xmlns:ns6="e45da448-bf9c-43e8-8676-7e88d583ded9" targetNamespace="http://schemas.microsoft.com/office/2006/metadata/properties" ma:root="true" ma:fieldsID="a5fb168198f06f493740714d2c7a24b6" ns2:_="" ns3:_="" ns4:_="" ns5:_="" ns6:_="">
    <xsd:import namespace="8430d550-c2bd-4ade-ae56-0b82b076c537"/>
    <xsd:import namespace="f5667e0a-ecdb-4766-84eb-ebc6e4f78fb7"/>
    <xsd:import namespace="http://schemas.microsoft.com/sharepoint/v3/fields"/>
    <xsd:import namespace="http://schemas.microsoft.com/sharepoint/v4"/>
    <xsd:import namespace="e45da448-bf9c-43e8-8676-7e88d583ded9"/>
    <xsd:element name="properties">
      <xsd:complexType>
        <xsd:sequence>
          <xsd:element name="documentManagement">
            <xsd:complexType>
              <xsd:all>
                <xsd:element ref="ns2:Response_x0020_Date" minOccurs="0"/>
                <xsd:element ref="ns3:Question_x0020_Number" minOccurs="0"/>
                <xsd:element ref="ns3:Document_x0020_Type" minOccurs="0"/>
                <xsd:element ref="ns2:Classification" minOccurs="0"/>
                <xsd:element ref="ns2:Data_x0020_Request_x0020_Set_x0020_Name1" minOccurs="0"/>
                <xsd:element ref="ns2:Data_x0020_Request_x0020_Set_x0020_Name" minOccurs="0"/>
                <xsd:element ref="ns2:Party" minOccurs="0"/>
                <xsd:element ref="ns2:Proceeding_x0020_Number" minOccurs="0"/>
                <xsd:element ref="ns2:Received_x0020_Date" minOccurs="0"/>
                <xsd:element ref="ns2:HeaderSpid" minOccurs="0"/>
                <xsd:element ref="ns2:RimsSpid" minOccurs="0"/>
                <xsd:element ref="ns2:Year" minOccurs="0"/>
                <xsd:element ref="ns3:Witness" minOccurs="0"/>
                <xsd:element ref="ns3:Assignee" minOccurs="0"/>
                <xsd:element ref="ns3:Attorney" minOccurs="0"/>
                <xsd:element ref="ns4:_Status" minOccurs="0"/>
                <xsd:element ref="ns2:_dlc_DocIdUrl" minOccurs="0"/>
                <xsd:element ref="ns2:_dlc_DocId" minOccurs="0"/>
                <xsd:element ref="ns2:DR_x0020_360_x0020_Link" minOccurs="0"/>
                <xsd:element ref="ns2:_dlc_DocIdPersistId" minOccurs="0"/>
                <xsd:element ref="ns3:MediaServiceAutoTags" minOccurs="0"/>
                <xsd:element ref="ns3:MediaServiceOCR" minOccurs="0"/>
                <xsd:element ref="ns5:IconOverlay" minOccurs="0"/>
                <xsd:element ref="ns3:Case_x0020_manager_x0020_Text" minOccurs="0"/>
                <xsd:element ref="ns3:Case_x0020_Analyst_x0020_Text" minOccurs="0"/>
                <xsd:element ref="ns2:Bates_x0020_Beg" minOccurs="0"/>
                <xsd:element ref="ns2:Bates_x0020_End" minOccurs="0"/>
                <xsd:element ref="ns2:Agency" minOccurs="0"/>
                <xsd:element ref="ns2:Acronym" minOccurs="0"/>
                <xsd:element ref="ns2:Question" minOccurs="0"/>
                <xsd:element ref="ns3:MediaServiceDateTaken" minOccurs="0"/>
                <xsd:element ref="ns2:IsBatesProfiled" minOccurs="0"/>
                <xsd:element ref="ns3:MediaServiceLocation" minOccurs="0"/>
                <xsd:element ref="ns2:SharedWithUsers" minOccurs="0"/>
                <xsd:element ref="ns2:SharedWithDetails" minOccurs="0"/>
                <xsd:element ref="ns3:MediaServiceGenerationTime" minOccurs="0"/>
                <xsd:element ref="ns3:MediaServiceEventHashCode" minOccurs="0"/>
                <xsd:element ref="ns3:MediaServiceAutoKeyPoints" minOccurs="0"/>
                <xsd:element ref="ns3:MediaServiceKeyPoints" minOccurs="0"/>
                <xsd:element ref="ns3:IsManualHandling" minOccurs="0"/>
                <xsd:element ref="ns2:Do_x0020_Not_x0020_Produce" minOccurs="0"/>
                <xsd:element ref="ns3:lcf76f155ced4ddcb4097134ff3c332f" minOccurs="0"/>
                <xsd:element ref="ns6:TaxCatchAll" minOccurs="0"/>
                <xsd:element ref="ns3:MediaLengthInSeconds" minOccurs="0"/>
                <xsd:element ref="ns3:MediaServiceObjectDetectorVersions" minOccurs="0"/>
                <xsd:element ref="ns3:Exhibit" minOccurs="0"/>
                <xsd:element ref="ns3:Volume"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430d550-c2bd-4ade-ae56-0b82b076c537" elementFormDefault="qualified">
    <xsd:import namespace="http://schemas.microsoft.com/office/2006/documentManagement/types"/>
    <xsd:import namespace="http://schemas.microsoft.com/office/infopath/2007/PartnerControls"/>
    <xsd:element name="Response_x0020_Date" ma:index="2" nillable="true" ma:displayName="Response Date" ma:format="DateOnly" ma:internalName="Response_x0020_Date">
      <xsd:simpleType>
        <xsd:restriction base="dms:DateTime"/>
      </xsd:simpleType>
    </xsd:element>
    <xsd:element name="Classification" ma:index="5" nillable="true" ma:displayName="Classification" ma:default="Public" ma:format="Dropdown" ma:indexed="true" ma:internalName="Classification">
      <xsd:simpleType>
        <xsd:restriction base="dms:Choice">
          <xsd:enumeration value="Public"/>
          <xsd:enumeration value="Internal"/>
          <xsd:enumeration value="Confidential"/>
          <xsd:enumeration value="Confidential - MFE Restricted"/>
          <xsd:enumeration value="Confidential - FERC Restricted"/>
          <xsd:enumeration value="Confidential - FERC and MFE Restricted"/>
        </xsd:restriction>
      </xsd:simpleType>
    </xsd:element>
    <xsd:element name="Data_x0020_Request_x0020_Set_x0020_Name1" ma:index="6" nillable="true" ma:displayName="Data Request Set Name" ma:indexed="true" ma:internalName="Data_x0020_Request_x0020_Set_x0020_Name0">
      <xsd:simpleType>
        <xsd:restriction base="dms:Text">
          <xsd:maxLength value="255"/>
        </xsd:restriction>
      </xsd:simpleType>
    </xsd:element>
    <xsd:element name="Data_x0020_Request_x0020_Set_x0020_Name" ma:index="7" nillable="true" ma:displayName="Data Request Set" ma:internalName="Data_x0020_Request_x0020_Set_x0020_Name">
      <xsd:simpleType>
        <xsd:restriction base="dms:Text">
          <xsd:maxLength value="255"/>
        </xsd:restriction>
      </xsd:simpleType>
    </xsd:element>
    <xsd:element name="Party" ma:index="8" nillable="true" ma:displayName="Party" ma:indexed="true" ma:internalName="Party">
      <xsd:simpleType>
        <xsd:restriction base="dms:Text">
          <xsd:maxLength value="255"/>
        </xsd:restriction>
      </xsd:simpleType>
    </xsd:element>
    <xsd:element name="Proceeding_x0020_Number" ma:index="9" nillable="true" ma:displayName="Proceeding Number" ma:indexed="true" ma:internalName="Proceeding_x0020_Number">
      <xsd:simpleType>
        <xsd:restriction base="dms:Text">
          <xsd:maxLength value="255"/>
        </xsd:restriction>
      </xsd:simpleType>
    </xsd:element>
    <xsd:element name="Received_x0020_Date" ma:index="10" nillable="true" ma:displayName="Received Date" ma:format="DateOnly" ma:internalName="Received_x0020_Date">
      <xsd:simpleType>
        <xsd:restriction base="dms:DateTime"/>
      </xsd:simpleType>
    </xsd:element>
    <xsd:element name="HeaderSpid" ma:index="11" nillable="true" ma:displayName="HeaderSpid" ma:indexed="true" ma:internalName="HeaderSpid" ma:readOnly="false">
      <xsd:simpleType>
        <xsd:restriction base="dms:Text">
          <xsd:maxLength value="255"/>
        </xsd:restriction>
      </xsd:simpleType>
    </xsd:element>
    <xsd:element name="RimsSpid" ma:index="12" nillable="true" ma:displayName="RimsSpid" ma:indexed="true" ma:internalName="RimsSpid">
      <xsd:simpleType>
        <xsd:restriction base="dms:Text">
          <xsd:maxLength value="255"/>
        </xsd:restriction>
      </xsd:simpleType>
    </xsd:element>
    <xsd:element name="Year" ma:index="13" nillable="true" ma:displayName="Year" ma:indexed="true" ma:internalName="Year">
      <xsd:simpleType>
        <xsd:restriction base="dms:Text">
          <xsd:maxLength value="255"/>
        </xsd:restriction>
      </xsd:simpleType>
    </xsd:element>
    <xsd:element name="_dlc_DocIdUrl" ma:index="18"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 ma:index="19" nillable="true" ma:displayName="Document ID Value" ma:description="The value of the document ID assigned to this item." ma:internalName="_dlc_DocId" ma:readOnly="true">
      <xsd:simpleType>
        <xsd:restriction base="dms:Text"/>
      </xsd:simpleType>
    </xsd:element>
    <xsd:element name="DR_x0020_360_x0020_Link" ma:index="21" nillable="true" ma:displayName="DR 360 Link" ma:format="Hyperlink" ma:hidden="true" ma:internalName="DR_x0020_360_x0020_Link"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2" nillable="true" ma:displayName="Persist ID" ma:description="Keep ID on add." ma:hidden="true" ma:internalName="_dlc_DocIdPersistId" ma:readOnly="true">
      <xsd:simpleType>
        <xsd:restriction base="dms:Boolean"/>
      </xsd:simpleType>
    </xsd:element>
    <xsd:element name="Bates_x0020_Beg" ma:index="33" nillable="true" ma:displayName="Bates Beg" ma:internalName="Bates_x0020_Beg">
      <xsd:simpleType>
        <xsd:restriction base="dms:Text">
          <xsd:maxLength value="255"/>
        </xsd:restriction>
      </xsd:simpleType>
    </xsd:element>
    <xsd:element name="Bates_x0020_End" ma:index="34" nillable="true" ma:displayName="Bates End" ma:internalName="Bates_x0020_End">
      <xsd:simpleType>
        <xsd:restriction base="dms:Text">
          <xsd:maxLength value="255"/>
        </xsd:restriction>
      </xsd:simpleType>
    </xsd:element>
    <xsd:element name="Agency" ma:index="35" nillable="true" ma:displayName="Agency" ma:internalName="Agency">
      <xsd:simpleType>
        <xsd:restriction base="dms:Text">
          <xsd:maxLength value="255"/>
        </xsd:restriction>
      </xsd:simpleType>
    </xsd:element>
    <xsd:element name="Acronym" ma:index="36" nillable="true" ma:displayName="Acronym" ma:internalName="Acronym">
      <xsd:simpleType>
        <xsd:restriction base="dms:Text">
          <xsd:maxLength value="255"/>
        </xsd:restriction>
      </xsd:simpleType>
    </xsd:element>
    <xsd:element name="Question" ma:index="38" nillable="true" ma:displayName="Question" ma:internalName="Question">
      <xsd:simpleType>
        <xsd:restriction base="dms:Note"/>
      </xsd:simpleType>
    </xsd:element>
    <xsd:element name="IsBatesProfiled" ma:index="40" nillable="true" ma:displayName="IsBatesProfiled" ma:internalName="IsBatesProfiled">
      <xsd:simpleType>
        <xsd:restriction base="dms:Text">
          <xsd:maxLength value="255"/>
        </xsd:restriction>
      </xsd:simpleType>
    </xsd:element>
    <xsd:element name="SharedWithUsers" ma:index="4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43" nillable="true" ma:displayName="Shared With Details" ma:internalName="SharedWithDetails" ma:readOnly="true">
      <xsd:simpleType>
        <xsd:restriction base="dms:Note">
          <xsd:maxLength value="255"/>
        </xsd:restriction>
      </xsd:simpleType>
    </xsd:element>
    <xsd:element name="Do_x0020_Not_x0020_Produce" ma:index="49" nillable="true" ma:displayName="Do Not Produce" ma:default="Not Applicable" ma:description="This will skip the movement of items into completed doc set on approval as well as cleanup of In progress questions on set complete." ma:format="Dropdown" ma:internalName="Do_x0020_Not_x0020_Produce">
      <xsd:simpleType>
        <xsd:restriction base="dms:Choice">
          <xsd:enumeration value="Not Applicable"/>
          <xsd:enumeration value="Yes"/>
        </xsd:restriction>
      </xsd:simpleType>
    </xsd:element>
  </xsd:schema>
  <xsd:schema xmlns:xsd="http://www.w3.org/2001/XMLSchema" xmlns:xs="http://www.w3.org/2001/XMLSchema" xmlns:dms="http://schemas.microsoft.com/office/2006/documentManagement/types" xmlns:pc="http://schemas.microsoft.com/office/infopath/2007/PartnerControls" targetNamespace="f5667e0a-ecdb-4766-84eb-ebc6e4f78fb7" elementFormDefault="qualified">
    <xsd:import namespace="http://schemas.microsoft.com/office/2006/documentManagement/types"/>
    <xsd:import namespace="http://schemas.microsoft.com/office/infopath/2007/PartnerControls"/>
    <xsd:element name="Question_x0020_Number" ma:index="3" nillable="true" ma:displayName="Question Number" ma:indexed="true" ma:internalName="Question_x0020_Number">
      <xsd:simpleType>
        <xsd:restriction base="dms:Text">
          <xsd:maxLength value="255"/>
        </xsd:restriction>
      </xsd:simpleType>
    </xsd:element>
    <xsd:element name="Document_x0020_Type" ma:index="4" nillable="true" ma:displayName="Document Type" ma:default="Attachment" ma:format="Dropdown" ma:indexed="true" ma:internalName="Document_x0020_Type">
      <xsd:simpleType>
        <xsd:restriction base="dms:Choice">
          <xsd:enumeration value="Answer"/>
          <xsd:enumeration value="Attachment"/>
          <xsd:enumeration value="Declaration"/>
          <xsd:enumeration value="Production Overlay"/>
          <xsd:enumeration value="CPUC Initial Request"/>
          <xsd:enumeration value="DO NOT PRODUCE"/>
          <xsd:enumeration value="Transmittal"/>
          <xsd:enumeration value="Confirmation"/>
        </xsd:restriction>
      </xsd:simpleType>
    </xsd:element>
    <xsd:element name="Witness" ma:index="14" nillable="true" ma:displayName="Witness" ma:indexed="true" ma:internalName="Witness">
      <xsd:simpleType>
        <xsd:restriction base="dms:Text">
          <xsd:maxLength value="255"/>
        </xsd:restriction>
      </xsd:simpleType>
    </xsd:element>
    <xsd:element name="Assignee" ma:index="15" nillable="true" ma:displayName="Assignee" ma:internalName="Assignee">
      <xsd:simpleType>
        <xsd:restriction base="dms:Text">
          <xsd:maxLength value="255"/>
        </xsd:restriction>
      </xsd:simpleType>
    </xsd:element>
    <xsd:element name="Attorney" ma:index="16" nillable="true" ma:displayName="Attorney" ma:internalName="Attorney">
      <xsd:simpleType>
        <xsd:restriction base="dms:Text">
          <xsd:maxLength value="255"/>
        </xsd:restriction>
      </xsd:simpleType>
    </xsd:element>
    <xsd:element name="MediaServiceAutoTags" ma:index="28" nillable="true" ma:displayName="MediaServiceAutoTags" ma:internalName="MediaServiceAutoTags" ma:readOnly="true">
      <xsd:simpleType>
        <xsd:restriction base="dms:Text"/>
      </xsd:simpleType>
    </xsd:element>
    <xsd:element name="MediaServiceOCR" ma:index="29" nillable="true" ma:displayName="MediaServiceOCR" ma:internalName="MediaServiceOCR" ma:readOnly="true">
      <xsd:simpleType>
        <xsd:restriction base="dms:Note">
          <xsd:maxLength value="255"/>
        </xsd:restriction>
      </xsd:simpleType>
    </xsd:element>
    <xsd:element name="Case_x0020_manager_x0020_Text" ma:index="31" nillable="true" ma:displayName="Case manager Text" ma:internalName="Case_x0020_manager_x0020_Text">
      <xsd:simpleType>
        <xsd:restriction base="dms:Text">
          <xsd:maxLength value="255"/>
        </xsd:restriction>
      </xsd:simpleType>
    </xsd:element>
    <xsd:element name="Case_x0020_Analyst_x0020_Text" ma:index="32" nillable="true" ma:displayName="Case Analyst Text" ma:internalName="Case_x0020_Analyst_x0020_Text">
      <xsd:simpleType>
        <xsd:restriction base="dms:Text">
          <xsd:maxLength value="255"/>
        </xsd:restriction>
      </xsd:simpleType>
    </xsd:element>
    <xsd:element name="MediaServiceDateTaken" ma:index="39" nillable="true" ma:displayName="MediaServiceDateTaken" ma:hidden="true" ma:internalName="MediaServiceDateTaken" ma:readOnly="true">
      <xsd:simpleType>
        <xsd:restriction base="dms:Text"/>
      </xsd:simpleType>
    </xsd:element>
    <xsd:element name="MediaServiceLocation" ma:index="41" nillable="true" ma:displayName="Location" ma:internalName="MediaServiceLocation" ma:readOnly="true">
      <xsd:simpleType>
        <xsd:restriction base="dms:Text"/>
      </xsd:simpleType>
    </xsd:element>
    <xsd:element name="MediaServiceGenerationTime" ma:index="44" nillable="true" ma:displayName="MediaServiceGenerationTime" ma:hidden="true" ma:internalName="MediaServiceGenerationTime" ma:readOnly="true">
      <xsd:simpleType>
        <xsd:restriction base="dms:Text"/>
      </xsd:simpleType>
    </xsd:element>
    <xsd:element name="MediaServiceEventHashCode" ma:index="45" nillable="true" ma:displayName="MediaServiceEventHashCode" ma:hidden="true" ma:internalName="MediaServiceEventHashCode" ma:readOnly="true">
      <xsd:simpleType>
        <xsd:restriction base="dms:Text"/>
      </xsd:simpleType>
    </xsd:element>
    <xsd:element name="MediaServiceAutoKeyPoints" ma:index="46" nillable="true" ma:displayName="MediaServiceAutoKeyPoints" ma:hidden="true" ma:internalName="MediaServiceAutoKeyPoints" ma:readOnly="true">
      <xsd:simpleType>
        <xsd:restriction base="dms:Note"/>
      </xsd:simpleType>
    </xsd:element>
    <xsd:element name="MediaServiceKeyPoints" ma:index="47" nillable="true" ma:displayName="KeyPoints" ma:internalName="MediaServiceKeyPoints" ma:readOnly="true">
      <xsd:simpleType>
        <xsd:restriction base="dms:Note">
          <xsd:maxLength value="255"/>
        </xsd:restriction>
      </xsd:simpleType>
    </xsd:element>
    <xsd:element name="IsManualHandling" ma:index="48" nillable="true" ma:displayName="Manual Handling" ma:default="No" ma:format="Dropdown" ma:internalName="IsManualHandling">
      <xsd:simpleType>
        <xsd:restriction base="dms:Choice">
          <xsd:enumeration value="Yes"/>
          <xsd:enumeration value="No"/>
        </xsd:restriction>
      </xsd:simpleType>
    </xsd:element>
    <xsd:element name="lcf76f155ced4ddcb4097134ff3c332f" ma:index="51" nillable="true" ma:taxonomy="true" ma:internalName="lcf76f155ced4ddcb4097134ff3c332f" ma:taxonomyFieldName="MediaServiceImageTags" ma:displayName="Image Tags" ma:readOnly="false" ma:fieldId="{5cf76f15-5ced-4ddc-b409-7134ff3c332f}" ma:taxonomyMulti="true" ma:sspId="1da7e81d-6ea8-45c5-b51f-f6fb8dd5843f" ma:termSetId="09814cd3-568e-fe90-9814-8d621ff8fb84" ma:anchorId="fba54fb3-c3e1-fe81-a776-ca4b69148c4d" ma:open="true" ma:isKeyword="false">
      <xsd:complexType>
        <xsd:sequence>
          <xsd:element ref="pc:Terms" minOccurs="0" maxOccurs="1"/>
        </xsd:sequence>
      </xsd:complexType>
    </xsd:element>
    <xsd:element name="MediaLengthInSeconds" ma:index="53" nillable="true" ma:displayName="MediaLengthInSeconds" ma:hidden="true" ma:internalName="MediaLengthInSeconds" ma:readOnly="true">
      <xsd:simpleType>
        <xsd:restriction base="dms:Unknown"/>
      </xsd:simpleType>
    </xsd:element>
    <xsd:element name="MediaServiceObjectDetectorVersions" ma:index="54" nillable="true" ma:displayName="MediaServiceObjectDetectorVersions" ma:hidden="true" ma:internalName="MediaServiceObjectDetectorVersions" ma:readOnly="true">
      <xsd:simpleType>
        <xsd:restriction base="dms:Text"/>
      </xsd:simpleType>
    </xsd:element>
    <xsd:element name="Exhibit" ma:index="55" nillable="true" ma:displayName="Exhibit" ma:internalName="Exhibit">
      <xsd:simpleType>
        <xsd:restriction base="dms:Text">
          <xsd:maxLength value="255"/>
        </xsd:restriction>
      </xsd:simpleType>
    </xsd:element>
    <xsd:element name="Volume" ma:index="56" nillable="true" ma:displayName="Volume" ma:internalName="Volume">
      <xsd:simpleType>
        <xsd:restriction base="dms:Text">
          <xsd:maxLength value="255"/>
        </xsd:restriction>
      </xsd:simpleType>
    </xsd:element>
    <xsd:element name="MediaServiceSearchProperties" ma:index="5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Status" ma:index="17" nillable="true" ma:displayName="Status" ma:format="Dropdown" ma:indexed="true" ma:internalName="_Status">
      <xsd:simpleType>
        <xsd:restriction base="dms:Choice">
          <xsd:enumeration value="(1) New"/>
          <xsd:enumeration value="(2) In Progress"/>
          <xsd:enumeration value="(3) Review"/>
          <xsd:enumeration value="(4) Law Review"/>
          <xsd:enumeration value="(5) Approved For Case Admin"/>
          <xsd:enumeration value="(6) Complete"/>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30" nillable="true" ma:displayName="IconOverlay" ma:hidden="true" ma:internalName="IconOverlay">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45da448-bf9c-43e8-8676-7e88d583ded9" elementFormDefault="qualified">
    <xsd:import namespace="http://schemas.microsoft.com/office/2006/documentManagement/types"/>
    <xsd:import namespace="http://schemas.microsoft.com/office/infopath/2007/PartnerControls"/>
    <xsd:element name="TaxCatchAll" ma:index="52" nillable="true" ma:displayName="Taxonomy Catch All Column" ma:hidden="true" ma:list="{65a278c3-a9af-4b00-9d48-f36cd2a1cf94}" ma:internalName="TaxCatchAll" ma:showField="CatchAllData" ma:web="8430d550-c2bd-4ade-ae56-0b82b076c53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6" ma:displayName="Content Type"/>
        <xsd:element ref="dc:title" minOccurs="0" maxOccurs="1" ma:index="0"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ma:displayName="Status"/>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e45da448-bf9c-43e8-8676-7e88d583ded9" xsi:nil="true"/>
    <Data_x0020_Request_x0020_Set_x0020_Name xmlns="8430d550-c2bd-4ade-ae56-0b82b076c537">DR - 60377 Follow up</Data_x0020_Request_x0020_Set_x0020_Name>
    <Response_x0020_Date xmlns="8430d550-c2bd-4ade-ae56-0b82b076c537">2024-08-06T07:00:00+00:00</Response_x0020_Date>
    <Acronym xmlns="8430d550-c2bd-4ade-ae56-0b82b076c537">2023-UPS</Acronym>
    <RimsSpid xmlns="8430d550-c2bd-4ade-ae56-0b82b076c537">22181</RimsSpid>
    <_Status xmlns="http://schemas.microsoft.com/sharepoint/v3/fields" xsi:nil="true"/>
    <IconOverlay xmlns="http://schemas.microsoft.com/sharepoint/v4" xsi:nil="true"/>
    <Data_x0020_Request_x0020_Set_x0020_Name1 xmlns="8430d550-c2bd-4ade-ae56-0b82b076c537">SPD-SCE-SB884-003</Data_x0020_Request_x0020_Set_x0020_Name1>
    <Received_x0020_Date xmlns="8430d550-c2bd-4ade-ae56-0b82b076c537">2024-07-24T07:00:00+00:00</Received_x0020_Date>
    <Year xmlns="8430d550-c2bd-4ade-ae56-0b82b076c537" xsi:nil="true"/>
    <HeaderSpid xmlns="8430d550-c2bd-4ade-ae56-0b82b076c537">9731</HeaderSpid>
    <Question xmlns="8430d550-c2bd-4ade-ae56-0b82b076c537">Follow up question</Question>
    <Classification xmlns="8430d550-c2bd-4ade-ae56-0b82b076c537">Public</Classification>
    <Proceeding_x0020_Number xmlns="8430d550-c2bd-4ade-ae56-0b82b076c537">2023-UPS</Proceeding_x0020_Number>
    <Party xmlns="8430d550-c2bd-4ade-ae56-0b82b076c537">SPD</Party>
    <DR_x0020_360_x0020_Link xmlns="8430d550-c2bd-4ade-ae56-0b82b076c537">
      <Url xsi:nil="true"/>
      <Description xsi:nil="true"/>
    </DR_x0020_360_x0020_Link>
    <Agency xmlns="8430d550-c2bd-4ade-ae56-0b82b076c537">Office of Energy Infrastructure Safety (OEIS)</Agency>
    <_dlc_DocId xmlns="8430d550-c2bd-4ade-ae56-0b82b076c537">RCMS365-1419139168-230012</_dlc_DocId>
    <_dlc_DocIdUrl xmlns="8430d550-c2bd-4ade-ae56-0b82b076c537">
      <Url>https://edisonintl.sharepoint.com/teams/rcms365/_layouts/15/DocIdRedir.aspx?ID=RCMS365-1419139168-230012</Url>
      <Description>RCMS365-1419139168-230012</Description>
    </_dlc_DocIdUrl>
    <lcf76f155ced4ddcb4097134ff3c332f xmlns="f5667e0a-ecdb-4766-84eb-ebc6e4f78fb7">
      <Terms xmlns="http://schemas.microsoft.com/office/infopath/2007/PartnerControls"/>
    </lcf76f155ced4ddcb4097134ff3c332f>
    <Witness xmlns="f5667e0a-ecdb-4766-84eb-ebc6e4f78fb7" xsi:nil="true"/>
    <Assignee xmlns="f5667e0a-ecdb-4766-84eb-ebc6e4f78fb7">Kyle Ferree</Assignee>
    <Question_x0020_Number xmlns="f5667e0a-ecdb-4766-84eb-ebc6e4f78fb7">Q. 01 Follow up 2</Question_x0020_Number>
    <Attorney xmlns="f5667e0a-ecdb-4766-84eb-ebc6e4f78fb7">Peter Shakro</Attorney>
    <Volume xmlns="f5667e0a-ecdb-4766-84eb-ebc6e4f78fb7" xsi:nil="true"/>
    <Exhibit xmlns="f5667e0a-ecdb-4766-84eb-ebc6e4f78fb7" xsi:nil="true"/>
    <Document_x0020_Type xmlns="f5667e0a-ecdb-4766-84eb-ebc6e4f78fb7">Attachment</Document_x0020_Type>
    <Case_x0020_Analyst_x0020_Text xmlns="f5667e0a-ecdb-4766-84eb-ebc6e4f78fb7" xsi:nil="true"/>
    <IsManualHandling xmlns="f5667e0a-ecdb-4766-84eb-ebc6e4f78fb7">No</IsManualHandling>
    <Bates_x0020_Beg xmlns="8430d550-c2bd-4ade-ae56-0b82b076c537" xsi:nil="true"/>
    <Bates_x0020_End xmlns="8430d550-c2bd-4ade-ae56-0b82b076c537" xsi:nil="true"/>
    <IsBatesProfiled xmlns="8430d550-c2bd-4ade-ae56-0b82b076c537" xsi:nil="true"/>
    <Do_x0020_Not_x0020_Produce xmlns="8430d550-c2bd-4ade-ae56-0b82b076c537">Not Applicable</Do_x0020_Not_x0020_Produce>
    <Case_x0020_manager_x0020_Text xmlns="f5667e0a-ecdb-4766-84eb-ebc6e4f78fb7" xsi:nil="true"/>
  </documentManagement>
</p:properti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AAD3B600-33CB-42AE-8231-AFEAF557D046}">
  <ds:schemaRefs>
    <ds:schemaRef ds:uri="http://schemas.microsoft.com/sharepoint/v3/contenttype/forms"/>
  </ds:schemaRefs>
</ds:datastoreItem>
</file>

<file path=customXml/itemProps2.xml><?xml version="1.0" encoding="utf-8"?>
<ds:datastoreItem xmlns:ds="http://schemas.openxmlformats.org/officeDocument/2006/customXml" ds:itemID="{E118D41A-6573-4673-8557-119EAC0ED92E}"/>
</file>

<file path=customXml/itemProps3.xml><?xml version="1.0" encoding="utf-8"?>
<ds:datastoreItem xmlns:ds="http://schemas.openxmlformats.org/officeDocument/2006/customXml" ds:itemID="{DD5474D2-46F9-489A-9CE3-A376E151C53E}">
  <ds:schemaRefs>
    <ds:schemaRef ds:uri="http://purl.org/dc/elements/1.1/"/>
    <ds:schemaRef ds:uri="e45da448-bf9c-43e8-8676-7e88d583ded9"/>
    <ds:schemaRef ds:uri="http://schemas.microsoft.com/office/infopath/2007/PartnerControls"/>
    <ds:schemaRef ds:uri="http://purl.org/dc/terms/"/>
    <ds:schemaRef ds:uri="http://schemas.microsoft.com/office/2006/metadata/properties"/>
    <ds:schemaRef ds:uri="http://schemas.openxmlformats.org/package/2006/metadata/core-properties"/>
    <ds:schemaRef ds:uri="http://schemas.microsoft.com/office/2006/documentManagement/types"/>
    <ds:schemaRef ds:uri="http://schemas.microsoft.com/sharepoint/v4"/>
    <ds:schemaRef ds:uri="http://schemas.microsoft.com/sharepoint/v3/fields"/>
    <ds:schemaRef ds:uri="http://www.w3.org/XML/1998/namespace"/>
    <ds:schemaRef ds:uri="d1269d0e-3d21-492c-95ee-c4f1a377396e"/>
    <ds:schemaRef ds:uri="8430d550-c2bd-4ade-ae56-0b82b076c537"/>
    <ds:schemaRef ds:uri="http://purl.org/dc/dcmitype/"/>
  </ds:schemaRefs>
</ds:datastoreItem>
</file>

<file path=customXml/itemProps4.xml><?xml version="1.0" encoding="utf-8"?>
<ds:datastoreItem xmlns:ds="http://schemas.openxmlformats.org/officeDocument/2006/customXml" ds:itemID="{7FDBC2B7-4982-44CE-BABD-4547DA7A9723}">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SCE</vt:lpstr>
      <vt:lpstr>Pivot</vt:lpstr>
      <vt:lpstr>GRC Authorized Rev Req</vt:lpstr>
      <vt:lpstr>GRC Recorded Costs</vt:lpstr>
      <vt:lpstr>Non-GRC Auth Rev Req</vt:lpstr>
      <vt:lpstr>Non-GRC Recorded Cost</vt:lpstr>
      <vt:lpstr>Pending GRC Rev Req</vt:lpstr>
      <vt:lpstr>Pending Non-GRC Rev Req</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Schmitt, Edwin "Eddie"</dc:creator>
  <cp:lastModifiedBy>Masooma Tirmazi</cp:lastModifiedBy>
  <dcterms:created xsi:type="dcterms:W3CDTF">2024-06-05T03:17:49Z</dcterms:created>
  <dcterms:modified xsi:type="dcterms:W3CDTF">2024-08-06T23:54:36Z</dcterms:modified>
  <cp:contentStatus>(6) Complete</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0x010100467F9C8BEA693240B87572EA900F32170056BB0A30A73F3E41B8D140887E196634</vt:lpwstr>
  </property>
  <property fmtid="{D5CDD505-2E9C-101B-9397-08002B2CF9AE}" pid="3" name="MediaServiceImageTags">
    <vt:lpwstr/>
  </property>
  <property fmtid="{D5CDD505-2E9C-101B-9397-08002B2CF9AE}" pid="4" name="MSIP_Label_bc3dd1c7-2c40-4a31-84b2-bec599b321a0_Enabled">
    <vt:lpwstr>true</vt:lpwstr>
  </property>
  <property fmtid="{D5CDD505-2E9C-101B-9397-08002B2CF9AE}" pid="5" name="MSIP_Label_bc3dd1c7-2c40-4a31-84b2-bec599b321a0_SetDate">
    <vt:lpwstr>2024-07-30T17:29:15Z</vt:lpwstr>
  </property>
  <property fmtid="{D5CDD505-2E9C-101B-9397-08002B2CF9AE}" pid="6" name="MSIP_Label_bc3dd1c7-2c40-4a31-84b2-bec599b321a0_Method">
    <vt:lpwstr>Standard</vt:lpwstr>
  </property>
  <property fmtid="{D5CDD505-2E9C-101B-9397-08002B2CF9AE}" pid="7" name="MSIP_Label_bc3dd1c7-2c40-4a31-84b2-bec599b321a0_Name">
    <vt:lpwstr>bc3dd1c7-2c40-4a31-84b2-bec599b321a0</vt:lpwstr>
  </property>
  <property fmtid="{D5CDD505-2E9C-101B-9397-08002B2CF9AE}" pid="8" name="MSIP_Label_bc3dd1c7-2c40-4a31-84b2-bec599b321a0_SiteId">
    <vt:lpwstr>5b2a8fee-4c95-4bdc-8aae-196f8aacb1b6</vt:lpwstr>
  </property>
  <property fmtid="{D5CDD505-2E9C-101B-9397-08002B2CF9AE}" pid="9" name="MSIP_Label_bc3dd1c7-2c40-4a31-84b2-bec599b321a0_ActionId">
    <vt:lpwstr>c594863e-8801-414e-beb8-4be8ed80adb5</vt:lpwstr>
  </property>
  <property fmtid="{D5CDD505-2E9C-101B-9397-08002B2CF9AE}" pid="10" name="MSIP_Label_bc3dd1c7-2c40-4a31-84b2-bec599b321a0_ContentBits">
    <vt:lpwstr>0</vt:lpwstr>
  </property>
  <property fmtid="{D5CDD505-2E9C-101B-9397-08002B2CF9AE}" pid="11" name="_dlc_DocIdItemGuid">
    <vt:lpwstr>97f3c49c-595f-4966-8a24-439ad4ae45fc</vt:lpwstr>
  </property>
  <property fmtid="{D5CDD505-2E9C-101B-9397-08002B2CF9AE}" pid="12" name="_docset_NoMedatataSyncRequired">
    <vt:lpwstr>False</vt:lpwstr>
  </property>
  <property fmtid="{D5CDD505-2E9C-101B-9397-08002B2CF9AE}" pid="13" name="Review Status">
    <vt:lpwstr>https://edisonintl.sharepoint.com/teams/rcms365/Lists/Data Request Review Tasks/Review%20Task%20View.aspx?QuestionDocID=230008  , Completed</vt:lpwstr>
  </property>
  <property fmtid="{D5CDD505-2E9C-101B-9397-08002B2CF9AE}" pid="14" name="MarkedForDeletion">
    <vt:bool>false</vt:bool>
  </property>
  <property fmtid="{D5CDD505-2E9C-101B-9397-08002B2CF9AE}" pid="15" name="Reassignment">
    <vt:lpwstr>, </vt:lpwstr>
  </property>
  <property fmtid="{D5CDD505-2E9C-101B-9397-08002B2CF9AE}" pid="16" name="Start Security WF">
    <vt:lpwstr>, </vt:lpwstr>
  </property>
  <property fmtid="{D5CDD505-2E9C-101B-9397-08002B2CF9AE}" pid="17" name="Party0">
    <vt:lpwstr>SPD</vt:lpwstr>
  </property>
  <property fmtid="{D5CDD505-2E9C-101B-9397-08002B2CF9AE}" pid="18" name="Data Request Set Name1">
    <vt:lpwstr>SPD-SCE-SB884-003</vt:lpwstr>
  </property>
  <property fmtid="{D5CDD505-2E9C-101B-9397-08002B2CF9AE}" pid="19" name="DeletedBy">
    <vt:lpwstr/>
  </property>
  <property fmtid="{D5CDD505-2E9C-101B-9397-08002B2CF9AE}" pid="20" name="Manual Handling">
    <vt:lpwstr>, </vt:lpwstr>
  </property>
  <property fmtid="{D5CDD505-2E9C-101B-9397-08002B2CF9AE}" pid="21" name="Test WF">
    <vt:lpwstr>, </vt:lpwstr>
  </property>
  <property fmtid="{D5CDD505-2E9C-101B-9397-08002B2CF9AE}" pid="22" name="Document Review Status">
    <vt:lpwstr>Pending for Case Admin</vt:lpwstr>
  </property>
  <property fmtid="{D5CDD505-2E9C-101B-9397-08002B2CF9AE}" pid="23" name="Modified Date">
    <vt:filetime>2024-09-09T07:00:00Z</vt:filetime>
  </property>
</Properties>
</file>