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imjy\Desktop\Order 864 Filing 4.29.20\"/>
    </mc:Choice>
  </mc:AlternateContent>
  <xr:revisionPtr revIDLastSave="0" documentId="8_{033B6A2D-2A7F-47BA-919D-93945CB0C120}" xr6:coauthVersionLast="45" xr6:coauthVersionMax="45" xr10:uidLastSave="{00000000-0000-0000-0000-000000000000}"/>
  <bookViews>
    <workbookView xWindow="-110" yWindow="-110" windowWidth="19420" windowHeight="10420" xr2:uid="{CBA26DB4-C6B0-4714-B1F6-E12D405E97E4}"/>
  </bookViews>
  <sheets>
    <sheet name="Title" sheetId="5" r:id="rId1"/>
    <sheet name="9-ADIT-2 2017" sheetId="1" r:id="rId2"/>
    <sheet name="9-ADIT-3 2017" sheetId="2" r:id="rId3"/>
    <sheet name="9-ADIT-2 2018" sheetId="3" r:id="rId4"/>
    <sheet name="9-ADIT-3 2018" sheetId="4" r:id="rId5"/>
  </sheets>
  <definedNames>
    <definedName name="_xlnm.Print_Area" localSheetId="1">'9-ADIT-2 2017'!$A$1:$M$61</definedName>
    <definedName name="_xlnm.Print_Area" localSheetId="3">'9-ADIT-2 2018'!$A$1:$M$61</definedName>
    <definedName name="_xlnm.Print_Area" localSheetId="2">'9-ADIT-3 2017'!$A$1:$I$67</definedName>
    <definedName name="_xlnm.Print_Area" localSheetId="4">'9-ADIT-3 2018'!$A$1:$I$67</definedName>
  </definedNames>
  <calcPr calcId="191028" iterate="1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45" i="3" l="1"/>
  <c r="J44" i="3"/>
  <c r="J43" i="3"/>
  <c r="J42" i="3"/>
  <c r="J41" i="3"/>
  <c r="J40" i="3"/>
  <c r="J39" i="3"/>
  <c r="J38" i="3"/>
  <c r="J37" i="3"/>
  <c r="J36" i="3"/>
  <c r="J35" i="3"/>
  <c r="J34" i="3"/>
  <c r="J33" i="3"/>
  <c r="J32" i="3"/>
  <c r="J31" i="3"/>
  <c r="J26" i="3"/>
  <c r="J23" i="3"/>
  <c r="J22" i="3"/>
  <c r="J21" i="3"/>
  <c r="J20" i="3"/>
  <c r="J19" i="3"/>
  <c r="J18" i="3"/>
  <c r="J17" i="3"/>
  <c r="J13" i="3"/>
  <c r="J12" i="3"/>
  <c r="J11" i="3"/>
  <c r="J10" i="3"/>
  <c r="J9" i="3"/>
  <c r="I46" i="3"/>
  <c r="H46" i="3"/>
  <c r="G46" i="3"/>
  <c r="F46" i="3"/>
  <c r="E46" i="3"/>
  <c r="I24" i="3"/>
  <c r="H24" i="3"/>
  <c r="G24" i="3"/>
  <c r="F24" i="3"/>
  <c r="E24" i="3"/>
  <c r="I14" i="3"/>
  <c r="H14" i="3"/>
  <c r="G14" i="3"/>
  <c r="F14" i="3"/>
  <c r="E14" i="3"/>
  <c r="I46" i="1"/>
  <c r="H46" i="1"/>
  <c r="G46" i="1"/>
  <c r="F46" i="1"/>
  <c r="E46" i="1"/>
  <c r="I24" i="1"/>
  <c r="H24" i="1"/>
  <c r="G24" i="1"/>
  <c r="F24" i="1"/>
  <c r="E24" i="1"/>
  <c r="I14" i="1"/>
  <c r="H14" i="1"/>
  <c r="G14" i="1"/>
  <c r="F14" i="1"/>
  <c r="E14" i="1"/>
  <c r="J2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46" i="1" s="1"/>
  <c r="J23" i="1"/>
  <c r="J22" i="1"/>
  <c r="J21" i="1"/>
  <c r="J20" i="1"/>
  <c r="J19" i="1"/>
  <c r="J18" i="1"/>
  <c r="J17" i="1"/>
  <c r="J24" i="1" s="1"/>
  <c r="J13" i="1"/>
  <c r="J12" i="1"/>
  <c r="J11" i="1"/>
  <c r="J10" i="1"/>
  <c r="J9" i="1"/>
  <c r="J14" i="1" s="1"/>
  <c r="J28" i="1" l="1"/>
  <c r="J48" i="1" s="1"/>
  <c r="E28" i="1"/>
  <c r="F28" i="1"/>
  <c r="F48" i="1" s="1"/>
  <c r="G28" i="1"/>
  <c r="H28" i="1"/>
  <c r="I28" i="1"/>
  <c r="E48" i="1"/>
  <c r="G48" i="1"/>
  <c r="H48" i="1"/>
  <c r="I48" i="1"/>
  <c r="I49" i="1" s="1"/>
  <c r="E28" i="3"/>
  <c r="F28" i="3"/>
  <c r="G28" i="3"/>
  <c r="H28" i="3"/>
  <c r="H48" i="3" s="1"/>
  <c r="I28" i="3"/>
  <c r="E48" i="3"/>
  <c r="F48" i="3"/>
  <c r="G48" i="3"/>
  <c r="I48" i="3"/>
  <c r="I49" i="3" s="1"/>
  <c r="J14" i="3"/>
  <c r="J24" i="3"/>
  <c r="J28" i="3" s="1"/>
  <c r="J46" i="3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29" i="2"/>
  <c r="H25" i="2"/>
  <c r="H24" i="2"/>
  <c r="H23" i="2"/>
  <c r="H22" i="2"/>
  <c r="H21" i="2"/>
  <c r="H20" i="2"/>
  <c r="H15" i="2"/>
  <c r="H14" i="2"/>
  <c r="H13" i="2"/>
  <c r="H47" i="4"/>
  <c r="H46" i="4"/>
  <c r="H45" i="4"/>
  <c r="H44" i="4"/>
  <c r="H43" i="4"/>
  <c r="H42" i="4"/>
  <c r="H41" i="4"/>
  <c r="H40" i="4"/>
  <c r="H39" i="4"/>
  <c r="H38" i="4"/>
  <c r="H37" i="4"/>
  <c r="H36" i="4"/>
  <c r="H35" i="4"/>
  <c r="H34" i="4"/>
  <c r="H29" i="4"/>
  <c r="H25" i="4"/>
  <c r="H24" i="4"/>
  <c r="H23" i="4"/>
  <c r="H22" i="4"/>
  <c r="H21" i="4"/>
  <c r="H20" i="4"/>
  <c r="H15" i="4"/>
  <c r="H14" i="4"/>
  <c r="H13" i="4"/>
  <c r="H12" i="4"/>
  <c r="D24" i="3"/>
  <c r="E49" i="4"/>
  <c r="D49" i="4"/>
  <c r="F47" i="4"/>
  <c r="G47" i="4" s="1"/>
  <c r="F46" i="4"/>
  <c r="G46" i="4" s="1"/>
  <c r="F45" i="4"/>
  <c r="G45" i="4" s="1"/>
  <c r="F44" i="4"/>
  <c r="G44" i="4" s="1"/>
  <c r="F43" i="4"/>
  <c r="G43" i="4" s="1"/>
  <c r="F42" i="4"/>
  <c r="G42" i="4" s="1"/>
  <c r="F41" i="4"/>
  <c r="G41" i="4" s="1"/>
  <c r="F40" i="4"/>
  <c r="G40" i="4" s="1"/>
  <c r="F39" i="4"/>
  <c r="G39" i="4" s="1"/>
  <c r="F38" i="4"/>
  <c r="G38" i="4" s="1"/>
  <c r="F37" i="4"/>
  <c r="G37" i="4" s="1"/>
  <c r="F36" i="4"/>
  <c r="G36" i="4" s="1"/>
  <c r="F35" i="4"/>
  <c r="G35" i="4" s="1"/>
  <c r="F34" i="4"/>
  <c r="A34" i="4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F29" i="4"/>
  <c r="G29" i="4" s="1"/>
  <c r="E27" i="4"/>
  <c r="D27" i="4"/>
  <c r="F25" i="4"/>
  <c r="G25" i="4" s="1"/>
  <c r="F24" i="4"/>
  <c r="G24" i="4" s="1"/>
  <c r="F23" i="4"/>
  <c r="G23" i="4" s="1"/>
  <c r="F22" i="4"/>
  <c r="G22" i="4" s="1"/>
  <c r="F21" i="4"/>
  <c r="G21" i="4" s="1"/>
  <c r="F20" i="4"/>
  <c r="A20" i="4"/>
  <c r="A21" i="4" s="1"/>
  <c r="A22" i="4" s="1"/>
  <c r="A23" i="4" s="1"/>
  <c r="A24" i="4" s="1"/>
  <c r="A25" i="4" s="1"/>
  <c r="A26" i="4" s="1"/>
  <c r="E17" i="4"/>
  <c r="D17" i="4"/>
  <c r="D31" i="4" s="1"/>
  <c r="D51" i="4" s="1"/>
  <c r="F15" i="4"/>
  <c r="G15" i="4" s="1"/>
  <c r="F14" i="4"/>
  <c r="G14" i="4" s="1"/>
  <c r="F13" i="4"/>
  <c r="G13" i="4" s="1"/>
  <c r="F12" i="4"/>
  <c r="F17" i="4" s="1"/>
  <c r="A12" i="4"/>
  <c r="A13" i="4" s="1"/>
  <c r="A14" i="4" s="1"/>
  <c r="A15" i="4" s="1"/>
  <c r="A16" i="4" s="1"/>
  <c r="A31" i="3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17" i="3"/>
  <c r="A18" i="3" s="1"/>
  <c r="A19" i="3" s="1"/>
  <c r="A20" i="3" s="1"/>
  <c r="A21" i="3" s="1"/>
  <c r="A22" i="3" s="1"/>
  <c r="A23" i="3" s="1"/>
  <c r="A9" i="3"/>
  <c r="A10" i="3" s="1"/>
  <c r="A11" i="3" s="1"/>
  <c r="A12" i="3" s="1"/>
  <c r="A13" i="3" s="1"/>
  <c r="D46" i="1"/>
  <c r="A31" i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D24" i="1"/>
  <c r="A17" i="1"/>
  <c r="A18" i="1" s="1"/>
  <c r="A19" i="1" s="1"/>
  <c r="A20" i="1" s="1"/>
  <c r="A21" i="1" s="1"/>
  <c r="A22" i="1" s="1"/>
  <c r="A23" i="1" s="1"/>
  <c r="D14" i="1"/>
  <c r="A9" i="1"/>
  <c r="A10" i="1" s="1"/>
  <c r="A11" i="1" s="1"/>
  <c r="A12" i="1" s="1"/>
  <c r="A13" i="1" s="1"/>
  <c r="E49" i="2"/>
  <c r="D49" i="2"/>
  <c r="F47" i="2"/>
  <c r="G47" i="2" s="1"/>
  <c r="I47" i="2" s="1"/>
  <c r="K44" i="1" s="1"/>
  <c r="F46" i="2"/>
  <c r="G46" i="2" s="1"/>
  <c r="F45" i="2"/>
  <c r="G45" i="2" s="1"/>
  <c r="F44" i="2"/>
  <c r="G44" i="2" s="1"/>
  <c r="F43" i="2"/>
  <c r="G43" i="2" s="1"/>
  <c r="I43" i="2" s="1"/>
  <c r="K40" i="1" s="1"/>
  <c r="F42" i="2"/>
  <c r="G42" i="2" s="1"/>
  <c r="F41" i="2"/>
  <c r="G41" i="2" s="1"/>
  <c r="F40" i="2"/>
  <c r="G40" i="2" s="1"/>
  <c r="F39" i="2"/>
  <c r="G39" i="2" s="1"/>
  <c r="I39" i="2" s="1"/>
  <c r="K36" i="1" s="1"/>
  <c r="F38" i="2"/>
  <c r="G38" i="2" s="1"/>
  <c r="F37" i="2"/>
  <c r="G37" i="2" s="1"/>
  <c r="F36" i="2"/>
  <c r="G36" i="2" s="1"/>
  <c r="F35" i="2"/>
  <c r="G35" i="2" s="1"/>
  <c r="I35" i="2" s="1"/>
  <c r="K32" i="1" s="1"/>
  <c r="F34" i="2"/>
  <c r="G34" i="2" s="1"/>
  <c r="A34" i="2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F29" i="2"/>
  <c r="G29" i="2" s="1"/>
  <c r="E27" i="2"/>
  <c r="D27" i="2"/>
  <c r="F25" i="2"/>
  <c r="G25" i="2" s="1"/>
  <c r="F24" i="2"/>
  <c r="G24" i="2" s="1"/>
  <c r="I24" i="2" s="1"/>
  <c r="K21" i="1" s="1"/>
  <c r="F23" i="2"/>
  <c r="G23" i="2" s="1"/>
  <c r="F22" i="2"/>
  <c r="G22" i="2" s="1"/>
  <c r="F21" i="2"/>
  <c r="G21" i="2" s="1"/>
  <c r="F20" i="2"/>
  <c r="A20" i="2"/>
  <c r="A21" i="2" s="1"/>
  <c r="A22" i="2" s="1"/>
  <c r="A23" i="2" s="1"/>
  <c r="A24" i="2" s="1"/>
  <c r="A25" i="2" s="1"/>
  <c r="A26" i="2" s="1"/>
  <c r="E17" i="2"/>
  <c r="D17" i="2"/>
  <c r="F15" i="2"/>
  <c r="G15" i="2" s="1"/>
  <c r="I15" i="2" s="1"/>
  <c r="K12" i="1" s="1"/>
  <c r="F14" i="2"/>
  <c r="G14" i="2" s="1"/>
  <c r="F13" i="2"/>
  <c r="G13" i="2" s="1"/>
  <c r="F12" i="2"/>
  <c r="G12" i="2" s="1"/>
  <c r="A12" i="2"/>
  <c r="A13" i="2" s="1"/>
  <c r="A14" i="2" s="1"/>
  <c r="A15" i="2" s="1"/>
  <c r="A16" i="2" s="1"/>
  <c r="F27" i="2" l="1"/>
  <c r="G20" i="2"/>
  <c r="I20" i="2" s="1"/>
  <c r="K17" i="1" s="1"/>
  <c r="D31" i="2"/>
  <c r="D51" i="2" s="1"/>
  <c r="E31" i="2"/>
  <c r="E51" i="2" s="1"/>
  <c r="F27" i="4"/>
  <c r="G20" i="4"/>
  <c r="E31" i="4"/>
  <c r="E51" i="4" s="1"/>
  <c r="F49" i="4"/>
  <c r="G34" i="4"/>
  <c r="I13" i="4"/>
  <c r="K10" i="3" s="1"/>
  <c r="I14" i="4"/>
  <c r="K11" i="3" s="1"/>
  <c r="I15" i="4"/>
  <c r="K12" i="3" s="1"/>
  <c r="I20" i="4"/>
  <c r="K17" i="3" s="1"/>
  <c r="I21" i="4"/>
  <c r="K18" i="3" s="1"/>
  <c r="I22" i="4"/>
  <c r="K19" i="3" s="1"/>
  <c r="I23" i="4"/>
  <c r="K20" i="3" s="1"/>
  <c r="I24" i="4"/>
  <c r="K21" i="3" s="1"/>
  <c r="I25" i="4"/>
  <c r="K22" i="3" s="1"/>
  <c r="I29" i="4"/>
  <c r="K26" i="3" s="1"/>
  <c r="I34" i="4"/>
  <c r="K31" i="3" s="1"/>
  <c r="I35" i="4"/>
  <c r="K32" i="3" s="1"/>
  <c r="I36" i="4"/>
  <c r="K33" i="3" s="1"/>
  <c r="I37" i="4"/>
  <c r="K34" i="3" s="1"/>
  <c r="I38" i="4"/>
  <c r="K35" i="3" s="1"/>
  <c r="I39" i="4"/>
  <c r="K36" i="3" s="1"/>
  <c r="I40" i="4"/>
  <c r="K37" i="3" s="1"/>
  <c r="I41" i="4"/>
  <c r="K38" i="3" s="1"/>
  <c r="I42" i="4"/>
  <c r="K39" i="3" s="1"/>
  <c r="I43" i="4"/>
  <c r="K40" i="3" s="1"/>
  <c r="I44" i="4"/>
  <c r="K41" i="3" s="1"/>
  <c r="I45" i="4"/>
  <c r="K42" i="3" s="1"/>
  <c r="I46" i="4"/>
  <c r="K43" i="3" s="1"/>
  <c r="I47" i="4"/>
  <c r="K44" i="3" s="1"/>
  <c r="I29" i="2"/>
  <c r="K26" i="1" s="1"/>
  <c r="J48" i="3"/>
  <c r="M36" i="1"/>
  <c r="L36" i="1"/>
  <c r="L17" i="1"/>
  <c r="M17" i="1"/>
  <c r="M40" i="1"/>
  <c r="L40" i="1"/>
  <c r="M44" i="1"/>
  <c r="L44" i="1"/>
  <c r="L21" i="1"/>
  <c r="M21" i="1"/>
  <c r="M12" i="1"/>
  <c r="L12" i="1"/>
  <c r="M32" i="1"/>
  <c r="L32" i="1"/>
  <c r="L26" i="1"/>
  <c r="M26" i="1"/>
  <c r="I21" i="2"/>
  <c r="K18" i="1" s="1"/>
  <c r="D28" i="1"/>
  <c r="D48" i="1" s="1"/>
  <c r="E49" i="1" s="1"/>
  <c r="I45" i="2"/>
  <c r="K42" i="1" s="1"/>
  <c r="I41" i="2"/>
  <c r="K38" i="1" s="1"/>
  <c r="H49" i="2"/>
  <c r="I40" i="2"/>
  <c r="K37" i="1" s="1"/>
  <c r="H27" i="2"/>
  <c r="I23" i="2"/>
  <c r="K20" i="1" s="1"/>
  <c r="I25" i="2"/>
  <c r="K22" i="1" s="1"/>
  <c r="I13" i="2"/>
  <c r="K10" i="1" s="1"/>
  <c r="I46" i="2"/>
  <c r="K43" i="1" s="1"/>
  <c r="I14" i="2"/>
  <c r="K11" i="1" s="1"/>
  <c r="I38" i="2"/>
  <c r="K35" i="1" s="1"/>
  <c r="H49" i="4"/>
  <c r="D46" i="3"/>
  <c r="I27" i="4"/>
  <c r="D14" i="3"/>
  <c r="D28" i="3" s="1"/>
  <c r="H17" i="4"/>
  <c r="I49" i="4"/>
  <c r="I42" i="2"/>
  <c r="K39" i="1" s="1"/>
  <c r="I44" i="2"/>
  <c r="K41" i="1" s="1"/>
  <c r="I36" i="2"/>
  <c r="K33" i="1" s="1"/>
  <c r="I22" i="2"/>
  <c r="K19" i="1" s="1"/>
  <c r="G49" i="4"/>
  <c r="G27" i="4"/>
  <c r="F31" i="4"/>
  <c r="F51" i="4" s="1"/>
  <c r="G12" i="4"/>
  <c r="G27" i="2"/>
  <c r="G49" i="2"/>
  <c r="I34" i="2"/>
  <c r="G17" i="2"/>
  <c r="F17" i="2"/>
  <c r="F31" i="2" s="1"/>
  <c r="F49" i="2"/>
  <c r="F51" i="2" l="1"/>
  <c r="G31" i="2"/>
  <c r="G17" i="4"/>
  <c r="I12" i="4"/>
  <c r="G31" i="4"/>
  <c r="G51" i="4" s="1"/>
  <c r="L44" i="3"/>
  <c r="M44" i="3"/>
  <c r="L43" i="3"/>
  <c r="M43" i="3"/>
  <c r="L42" i="3"/>
  <c r="M42" i="3"/>
  <c r="M41" i="3"/>
  <c r="L41" i="3"/>
  <c r="L40" i="3"/>
  <c r="M40" i="3"/>
  <c r="L39" i="3"/>
  <c r="M39" i="3"/>
  <c r="L38" i="3"/>
  <c r="M38" i="3"/>
  <c r="M37" i="3"/>
  <c r="L37" i="3"/>
  <c r="L36" i="3"/>
  <c r="M36" i="3"/>
  <c r="L35" i="3"/>
  <c r="M35" i="3"/>
  <c r="L34" i="3"/>
  <c r="M34" i="3"/>
  <c r="K46" i="3"/>
  <c r="M33" i="3"/>
  <c r="L33" i="3"/>
  <c r="L32" i="3"/>
  <c r="M32" i="3"/>
  <c r="L31" i="3"/>
  <c r="M31" i="3"/>
  <c r="M46" i="3" s="1"/>
  <c r="L26" i="3"/>
  <c r="M26" i="3"/>
  <c r="M22" i="3"/>
  <c r="L22" i="3"/>
  <c r="M21" i="3"/>
  <c r="L21" i="3"/>
  <c r="M20" i="3"/>
  <c r="L20" i="3"/>
  <c r="K24" i="3"/>
  <c r="M19" i="3"/>
  <c r="L19" i="3"/>
  <c r="M18" i="3"/>
  <c r="L18" i="3"/>
  <c r="M17" i="3"/>
  <c r="L17" i="3"/>
  <c r="L24" i="3" s="1"/>
  <c r="M12" i="3"/>
  <c r="L12" i="3"/>
  <c r="M11" i="3"/>
  <c r="L11" i="3"/>
  <c r="M10" i="3"/>
  <c r="L10" i="3"/>
  <c r="K24" i="1"/>
  <c r="M19" i="1"/>
  <c r="L19" i="1"/>
  <c r="M10" i="1"/>
  <c r="L10" i="1"/>
  <c r="M42" i="1"/>
  <c r="L42" i="1"/>
  <c r="M39" i="1"/>
  <c r="L39" i="1"/>
  <c r="M43" i="1"/>
  <c r="L43" i="1"/>
  <c r="M22" i="1"/>
  <c r="L22" i="1"/>
  <c r="L37" i="1"/>
  <c r="M37" i="1"/>
  <c r="M18" i="1"/>
  <c r="L18" i="1"/>
  <c r="M11" i="1"/>
  <c r="L11" i="1"/>
  <c r="M38" i="1"/>
  <c r="L38" i="1"/>
  <c r="M33" i="1"/>
  <c r="L33" i="1"/>
  <c r="L41" i="1"/>
  <c r="M41" i="1"/>
  <c r="L35" i="1"/>
  <c r="M35" i="1"/>
  <c r="M20" i="1"/>
  <c r="L20" i="1"/>
  <c r="I37" i="2"/>
  <c r="K34" i="1" s="1"/>
  <c r="I27" i="2"/>
  <c r="H27" i="4"/>
  <c r="H31" i="4" s="1"/>
  <c r="H51" i="4" s="1"/>
  <c r="D48" i="3"/>
  <c r="E49" i="3" s="1"/>
  <c r="K31" i="1"/>
  <c r="K46" i="1" s="1"/>
  <c r="G51" i="2"/>
  <c r="L24" i="1" l="1"/>
  <c r="M24" i="1"/>
  <c r="M24" i="3"/>
  <c r="L46" i="3"/>
  <c r="K9" i="3"/>
  <c r="I17" i="4"/>
  <c r="I31" i="4" s="1"/>
  <c r="I51" i="4" s="1"/>
  <c r="M34" i="1"/>
  <c r="L34" i="1"/>
  <c r="L31" i="1"/>
  <c r="L46" i="1" s="1"/>
  <c r="M31" i="1"/>
  <c r="M46" i="1" s="1"/>
  <c r="I49" i="2"/>
  <c r="H12" i="2"/>
  <c r="H17" i="2" s="1"/>
  <c r="H31" i="2" s="1"/>
  <c r="H51" i="2" s="1"/>
  <c r="M9" i="3" l="1"/>
  <c r="M14" i="3" s="1"/>
  <c r="L9" i="3"/>
  <c r="L14" i="3" s="1"/>
  <c r="L28" i="3" s="1"/>
  <c r="L48" i="3" s="1"/>
  <c r="K14" i="3"/>
  <c r="K28" i="3" s="1"/>
  <c r="K48" i="3" s="1"/>
  <c r="M28" i="3"/>
  <c r="M48" i="3" s="1"/>
  <c r="M49" i="3" s="1"/>
  <c r="I12" i="2"/>
  <c r="I17" i="2" l="1"/>
  <c r="I31" i="2" s="1"/>
  <c r="I51" i="2" s="1"/>
  <c r="K9" i="1"/>
  <c r="K14" i="1" s="1"/>
  <c r="K28" i="1" s="1"/>
  <c r="K48" i="1" s="1"/>
  <c r="L9" i="1" l="1"/>
  <c r="L14" i="1" s="1"/>
  <c r="L28" i="1" s="1"/>
  <c r="L48" i="1" s="1"/>
  <c r="M9" i="1"/>
  <c r="M14" i="1" s="1"/>
  <c r="M28" i="1" s="1"/>
  <c r="M48" i="1" s="1"/>
  <c r="M49" i="1" s="1"/>
</calcChain>
</file>

<file path=xl/sharedStrings.xml><?xml version="1.0" encoding="utf-8"?>
<sst xmlns="http://schemas.openxmlformats.org/spreadsheetml/2006/main" count="318" uniqueCount="113">
  <si>
    <t>Exhibit B</t>
  </si>
  <si>
    <t>Populated Schedules 9-ADIT-2 and 9-ADIT-3</t>
  </si>
  <si>
    <t>Years 2017 and 2018</t>
  </si>
  <si>
    <t>Populated Schedule 9-ADIT-2</t>
  </si>
  <si>
    <t>Prior Year:</t>
  </si>
  <si>
    <t>Year 2017</t>
  </si>
  <si>
    <t>(Col 1)</t>
  </si>
  <si>
    <t>(Col 2)</t>
  </si>
  <si>
    <t>(Col 3)</t>
  </si>
  <si>
    <t>(Col 4)</t>
  </si>
  <si>
    <t>(Col 5)</t>
  </si>
  <si>
    <t>(Col 6)</t>
  </si>
  <si>
    <t>(Col 7)</t>
  </si>
  <si>
    <t>(Col 8)</t>
  </si>
  <si>
    <t>(Col 9)</t>
  </si>
  <si>
    <t>(Col 10)</t>
  </si>
  <si>
    <t>(Col 11)</t>
  </si>
  <si>
    <t>SCE Records</t>
  </si>
  <si>
    <t xml:space="preserve"> = (C2) thru (C7)</t>
  </si>
  <si>
    <t>9-ADIT-3  (C8)</t>
  </si>
  <si>
    <t>= (C8) + (C9)</t>
  </si>
  <si>
    <t>Line</t>
  </si>
  <si>
    <t>`</t>
  </si>
  <si>
    <t>Beginning Deficient Def. Taxes - FERC Acct 182.3</t>
  </si>
  <si>
    <t>Beginning (Excess) Def. Taxes - FERC Acct 254</t>
  </si>
  <si>
    <t>EDIT Amortization to FERC Acct 410.1</t>
  </si>
  <si>
    <t>EDIT Amortization to FERC Acct 411.1</t>
  </si>
  <si>
    <t>Net (Excess) Deficient Def. Taxes at Current Tax Rate</t>
  </si>
  <si>
    <t>Adjustment for New Tax Rate to FERC Acct 254/182.3</t>
  </si>
  <si>
    <t>Ending Deficient Def. Taxes - FERC Acct 182.3</t>
  </si>
  <si>
    <t>Ending (Excess) Def. Taxes - FERC Acct 254</t>
  </si>
  <si>
    <t>Protected - Property Related - (Note 1)</t>
  </si>
  <si>
    <t>Method/Life</t>
  </si>
  <si>
    <t>CPI</t>
  </si>
  <si>
    <t>FERC S Georgia - Norm</t>
  </si>
  <si>
    <t>Federal NOL</t>
  </si>
  <si>
    <t>…</t>
  </si>
  <si>
    <t>50</t>
  </si>
  <si>
    <t>Total Protected - Property Related:</t>
  </si>
  <si>
    <t>Unprotected - Property Related - (Note 2)</t>
  </si>
  <si>
    <t>Mixed Service Costs</t>
  </si>
  <si>
    <t>AFUDC Debt</t>
  </si>
  <si>
    <t>Tax Repair Deduction</t>
  </si>
  <si>
    <t>Capitalized Software Deduction</t>
  </si>
  <si>
    <t xml:space="preserve">Other Historical Basis Differences </t>
  </si>
  <si>
    <t>Federal Benefit of State Taxes</t>
  </si>
  <si>
    <t>150</t>
  </si>
  <si>
    <t>Total Unprotected - Property Related:</t>
  </si>
  <si>
    <t>200</t>
  </si>
  <si>
    <t>Cost of Removal - Book Accrual - (Note 3)</t>
  </si>
  <si>
    <t>250</t>
  </si>
  <si>
    <t>Total Property Related  (= L50+L150+L200)</t>
  </si>
  <si>
    <t>300</t>
  </si>
  <si>
    <t>Unprotected - Non-Property Related - (Note 4)</t>
  </si>
  <si>
    <t>Amort of Debt Issuance Cost</t>
  </si>
  <si>
    <t>Executive Incentive Comp</t>
  </si>
  <si>
    <t>Bond Discount Amort</t>
  </si>
  <si>
    <t>Executive Incentive Plan ST</t>
  </si>
  <si>
    <t>Executive Incentive Plan LT</t>
  </si>
  <si>
    <t>Ins - Inj/Damages Prov</t>
  </si>
  <si>
    <t>Accrued Vacation</t>
  </si>
  <si>
    <t>PBOP 401H Amortization</t>
  </si>
  <si>
    <t>EMS</t>
  </si>
  <si>
    <t>Amortization of Debt Expense</t>
  </si>
  <si>
    <t>Pension &amp; PBOP</t>
  </si>
  <si>
    <t>Ad Valorem Lien Date Adj</t>
  </si>
  <si>
    <t>Refunding &amp; Retirement of Debt</t>
  </si>
  <si>
    <t>Health Care - IBNR</t>
  </si>
  <si>
    <t>350</t>
  </si>
  <si>
    <t>Total Non-Property Related</t>
  </si>
  <si>
    <t>Grand Total   (= L 250 + L 350)</t>
  </si>
  <si>
    <t>Total Net Amounts</t>
  </si>
  <si>
    <t>Notes:</t>
  </si>
  <si>
    <t>2) Amortized into rates as follows (number of years of amortization, and beginning year of amortization).</t>
  </si>
  <si>
    <t>Amortization Period:</t>
  </si>
  <si>
    <t>Beginning Year:</t>
  </si>
  <si>
    <t>3) Amortization subject to pending SCE private letter ruling request and/or IRS guidance developed from IRS Notice 2019-33.</t>
  </si>
  <si>
    <t>4) Amortized into rates as follows (number of years of amortization, and beginning year of amortization).</t>
  </si>
  <si>
    <t>5) Add additional lines if necessary to support amounts (at Lines 6, 107, and 315, or more if necessary).</t>
  </si>
  <si>
    <t>(Excess)/Deficient Deferred Income Taxes - FERC Order 864 Worksheet -- Tax Rate Change</t>
  </si>
  <si>
    <t>New Tax Rate?</t>
  </si>
  <si>
    <t>Yes</t>
  </si>
  <si>
    <t>New Rate:</t>
  </si>
  <si>
    <t>New Tax Rate Adjustment Calculation - Note 5</t>
  </si>
  <si>
    <t>(C3)xNew Rate</t>
  </si>
  <si>
    <t>= (C4) - (C5)</t>
  </si>
  <si>
    <t>9-ADIT-2  (C8)</t>
  </si>
  <si>
    <t>= (C6) - (C7)</t>
  </si>
  <si>
    <t>FERC Acct</t>
  </si>
  <si>
    <t>Accumulated DIT &amp; EDIT Balances</t>
  </si>
  <si>
    <t>Accumulated DIT Balance at New Tax Rate</t>
  </si>
  <si>
    <t>(Excess) Deficient Def. Taxes at New Tax Rate</t>
  </si>
  <si>
    <t>NET (Excess) Deficient Def. Taxes at Prior Tax Rate</t>
  </si>
  <si>
    <t>Adjustment for New Tax Rate</t>
  </si>
  <si>
    <t>Protected - Property Related</t>
  </si>
  <si>
    <t>Unprotected - Property Related</t>
  </si>
  <si>
    <t xml:space="preserve">Cost of Removal - Book Accrual </t>
  </si>
  <si>
    <t>Total Property Related  (= L50 + L150 + L200)</t>
  </si>
  <si>
    <t xml:space="preserve">Unprotected - Non-Property Related </t>
  </si>
  <si>
    <t xml:space="preserve">Total Non-Property Related </t>
  </si>
  <si>
    <t>Instructions:</t>
  </si>
  <si>
    <r>
      <rPr>
        <b/>
        <sz val="10"/>
        <color theme="1"/>
        <rFont val="Arial"/>
        <family val="2"/>
      </rPr>
      <t xml:space="preserve">1) Populate this Schedule with inputs </t>
    </r>
    <r>
      <rPr>
        <b/>
        <u val="singleAccounting"/>
        <sz val="10"/>
        <color theme="1"/>
        <rFont val="Arial"/>
        <family val="2"/>
      </rPr>
      <t>only</t>
    </r>
    <r>
      <rPr>
        <b/>
        <sz val="10"/>
        <color theme="1"/>
        <rFont val="Arial"/>
        <family val="2"/>
      </rPr>
      <t xml:space="preserve"> in the event of a change in the Tax Rate from the previous year</t>
    </r>
    <r>
      <rPr>
        <sz val="10"/>
        <color theme="1"/>
        <rFont val="Arial"/>
        <family val="2"/>
      </rPr>
      <t>.</t>
    </r>
  </si>
  <si>
    <t>2) If no change in Tax Rate, enter "No" at top of Schedule (New Tax Rate Yes/No)</t>
  </si>
  <si>
    <t>(Excess)/Deficient Deferred Income Taxes - FERC Order 864 Worksheet</t>
  </si>
  <si>
    <t xml:space="preserve"> = (C3) thru (C8)</t>
  </si>
  <si>
    <t>Four Years</t>
  </si>
  <si>
    <t>One Year</t>
  </si>
  <si>
    <t>No</t>
  </si>
  <si>
    <t xml:space="preserve">Protected - Property Related </t>
  </si>
  <si>
    <t>Accumulated Book-to-Tax Adjustments</t>
  </si>
  <si>
    <t>Other Deficient ADIT Adjustments to FERC Acct 182.3</t>
  </si>
  <si>
    <t>Other Excess ADIT Adjustments to FERC Acct 254</t>
  </si>
  <si>
    <t>1) Method/Life and Federal NOL are amortized into rates under average rate assumption method over remaining book life, and SGA is amortized over remaining book life under straight-line method.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</si>
</sst>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0_);\(0\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u val="singleAccounting"/>
      <sz val="10"/>
      <color theme="1"/>
      <name val="Arial"/>
      <family val="2"/>
    </font>
    <font>
      <b/>
      <u/>
      <sz val="10"/>
      <color theme="1"/>
      <name val="Arial"/>
      <family val="2"/>
    </font>
    <font>
      <b/>
      <i/>
      <u/>
      <sz val="10"/>
      <color theme="1"/>
      <name val="Arial"/>
      <family val="2"/>
    </font>
    <font>
      <sz val="10"/>
      <color rgb="FFFF0000"/>
      <name val="Arial"/>
      <family val="2"/>
    </font>
    <font>
      <b/>
      <u/>
      <sz val="10"/>
      <name val="Arial"/>
      <family val="2"/>
    </font>
    <font>
      <i/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i/>
      <sz val="10"/>
      <color theme="1"/>
      <name val="Arial"/>
      <family val="2"/>
    </font>
    <font>
      <b/>
      <sz val="3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3">
    <xf numFmtId="0" fontId="0" fillId="0" borderId="0" xfId="0"/>
    <xf numFmtId="164" fontId="3" fillId="0" borderId="0" xfId="1" applyNumberFormat="1" applyFont="1"/>
    <xf numFmtId="164" fontId="3" fillId="0" borderId="0" xfId="1" quotePrefix="1" applyNumberFormat="1" applyFont="1" applyBorder="1" applyAlignment="1">
      <alignment horizontal="center"/>
    </xf>
    <xf numFmtId="164" fontId="3" fillId="0" borderId="0" xfId="1" applyNumberFormat="1" applyFont="1" applyBorder="1" applyAlignment="1">
      <alignment horizontal="center"/>
    </xf>
    <xf numFmtId="164" fontId="2" fillId="0" borderId="0" xfId="1" applyNumberFormat="1" applyFont="1" applyBorder="1" applyAlignment="1"/>
    <xf numFmtId="164" fontId="3" fillId="0" borderId="0" xfId="1" quotePrefix="1" applyNumberFormat="1" applyFont="1" applyAlignment="1">
      <alignment horizontal="right"/>
    </xf>
    <xf numFmtId="165" fontId="3" fillId="2" borderId="0" xfId="1" quotePrefix="1" applyNumberFormat="1" applyFont="1" applyFill="1" applyAlignment="1">
      <alignment horizontal="center"/>
    </xf>
    <xf numFmtId="164" fontId="3" fillId="2" borderId="0" xfId="1" quotePrefix="1" applyNumberFormat="1" applyFont="1" applyFill="1" applyAlignment="1">
      <alignment horizontal="center"/>
    </xf>
    <xf numFmtId="164" fontId="4" fillId="0" borderId="0" xfId="1" applyNumberFormat="1" applyFont="1"/>
    <xf numFmtId="164" fontId="3" fillId="0" borderId="0" xfId="1" applyNumberFormat="1" applyFont="1" applyAlignment="1">
      <alignment horizontal="right"/>
    </xf>
    <xf numFmtId="10" fontId="4" fillId="2" borderId="0" xfId="1" applyNumberFormat="1" applyFont="1" applyFill="1" applyAlignment="1">
      <alignment horizontal="center"/>
    </xf>
    <xf numFmtId="164" fontId="0" fillId="0" borderId="0" xfId="1" applyNumberFormat="1" applyFont="1"/>
    <xf numFmtId="164" fontId="4" fillId="0" borderId="0" xfId="1" applyNumberFormat="1" applyFont="1" applyAlignment="1">
      <alignment horizontal="center"/>
    </xf>
    <xf numFmtId="164" fontId="3" fillId="0" borderId="0" xfId="1" quotePrefix="1" applyNumberFormat="1" applyFont="1" applyAlignment="1">
      <alignment horizontal="center"/>
    </xf>
    <xf numFmtId="164" fontId="3" fillId="0" borderId="4" xfId="1" applyNumberFormat="1" applyFont="1" applyBorder="1" applyAlignment="1">
      <alignment horizontal="center"/>
    </xf>
    <xf numFmtId="164" fontId="3" fillId="0" borderId="5" xfId="1" applyNumberFormat="1" applyFont="1" applyBorder="1" applyAlignment="1">
      <alignment horizontal="center"/>
    </xf>
    <xf numFmtId="164" fontId="3" fillId="0" borderId="6" xfId="1" quotePrefix="1" applyNumberFormat="1" applyFont="1" applyBorder="1" applyAlignment="1">
      <alignment horizontal="center"/>
    </xf>
    <xf numFmtId="164" fontId="3" fillId="0" borderId="5" xfId="1" quotePrefix="1" applyNumberFormat="1" applyFont="1" applyBorder="1" applyAlignment="1">
      <alignment horizontal="center"/>
    </xf>
    <xf numFmtId="164" fontId="5" fillId="0" borderId="0" xfId="1" applyNumberFormat="1" applyFont="1" applyAlignment="1">
      <alignment horizontal="center"/>
    </xf>
    <xf numFmtId="164" fontId="3" fillId="0" borderId="6" xfId="1" applyNumberFormat="1" applyFont="1" applyFill="1" applyBorder="1" applyAlignment="1">
      <alignment horizontal="center" wrapText="1"/>
    </xf>
    <xf numFmtId="164" fontId="3" fillId="0" borderId="6" xfId="1" applyNumberFormat="1" applyFont="1" applyFill="1" applyBorder="1" applyAlignment="1">
      <alignment horizontal="center" vertical="center" wrapText="1"/>
    </xf>
    <xf numFmtId="0" fontId="3" fillId="0" borderId="0" xfId="1" applyNumberFormat="1" applyFont="1" applyAlignment="1">
      <alignment horizontal="center"/>
    </xf>
    <xf numFmtId="164" fontId="6" fillId="0" borderId="0" xfId="1" applyNumberFormat="1" applyFont="1"/>
    <xf numFmtId="164" fontId="7" fillId="0" borderId="0" xfId="1" applyNumberFormat="1" applyFont="1"/>
    <xf numFmtId="164" fontId="4" fillId="0" borderId="0" xfId="1" applyNumberFormat="1" applyFont="1" applyFill="1"/>
    <xf numFmtId="0" fontId="4" fillId="0" borderId="0" xfId="1" applyNumberFormat="1" applyFont="1" applyFill="1" applyAlignment="1">
      <alignment horizontal="center"/>
    </xf>
    <xf numFmtId="41" fontId="4" fillId="2" borderId="0" xfId="2" applyFont="1" applyFill="1"/>
    <xf numFmtId="164" fontId="4" fillId="2" borderId="0" xfId="1" applyNumberFormat="1" applyFont="1" applyFill="1"/>
    <xf numFmtId="164" fontId="4" fillId="2" borderId="0" xfId="1" quotePrefix="1" applyNumberFormat="1" applyFont="1" applyFill="1" applyAlignment="1">
      <alignment vertical="center"/>
    </xf>
    <xf numFmtId="0" fontId="4" fillId="2" borderId="0" xfId="1" applyNumberFormat="1" applyFont="1" applyFill="1"/>
    <xf numFmtId="0" fontId="3" fillId="0" borderId="0" xfId="1" quotePrefix="1" applyNumberFormat="1" applyFont="1" applyAlignment="1">
      <alignment horizontal="center"/>
    </xf>
    <xf numFmtId="0" fontId="4" fillId="0" borderId="0" xfId="1" applyNumberFormat="1" applyFont="1" applyFill="1"/>
    <xf numFmtId="164" fontId="4" fillId="0" borderId="7" xfId="1" applyNumberFormat="1" applyFont="1" applyFill="1" applyBorder="1"/>
    <xf numFmtId="164" fontId="4" fillId="0" borderId="7" xfId="1" applyNumberFormat="1" applyFont="1" applyBorder="1"/>
    <xf numFmtId="164" fontId="6" fillId="0" borderId="0" xfId="1" applyNumberFormat="1" applyFont="1" applyFill="1"/>
    <xf numFmtId="0" fontId="7" fillId="0" borderId="0" xfId="1" applyNumberFormat="1" applyFont="1" applyFill="1"/>
    <xf numFmtId="41" fontId="4" fillId="0" borderId="8" xfId="2" applyFont="1" applyFill="1" applyBorder="1"/>
    <xf numFmtId="0" fontId="4" fillId="0" borderId="0" xfId="0" applyFont="1"/>
    <xf numFmtId="41" fontId="4" fillId="0" borderId="0" xfId="0" applyNumberFormat="1" applyFont="1"/>
    <xf numFmtId="164" fontId="3" fillId="0" borderId="0" xfId="1" applyNumberFormat="1" applyFont="1" applyFill="1"/>
    <xf numFmtId="41" fontId="4" fillId="2" borderId="8" xfId="0" applyNumberFormat="1" applyFont="1" applyFill="1" applyBorder="1"/>
    <xf numFmtId="164" fontId="4" fillId="0" borderId="8" xfId="1" applyNumberFormat="1" applyFont="1" applyFill="1" applyBorder="1"/>
    <xf numFmtId="41" fontId="4" fillId="0" borderId="8" xfId="0" applyNumberFormat="1" applyFont="1" applyBorder="1"/>
    <xf numFmtId="0" fontId="3" fillId="0" borderId="0" xfId="1" applyNumberFormat="1" applyFont="1" applyFill="1"/>
    <xf numFmtId="41" fontId="4" fillId="0" borderId="9" xfId="0" applyNumberFormat="1" applyFont="1" applyBorder="1"/>
    <xf numFmtId="164" fontId="8" fillId="0" borderId="0" xfId="1" applyNumberFormat="1" applyFont="1" applyFill="1"/>
    <xf numFmtId="0" fontId="8" fillId="0" borderId="0" xfId="1" applyNumberFormat="1" applyFont="1" applyFill="1"/>
    <xf numFmtId="41" fontId="4" fillId="0" borderId="9" xfId="2" applyFont="1" applyBorder="1"/>
    <xf numFmtId="41" fontId="4" fillId="0" borderId="0" xfId="2" applyFont="1"/>
    <xf numFmtId="41" fontId="4" fillId="0" borderId="9" xfId="2" applyFont="1" applyFill="1" applyBorder="1"/>
    <xf numFmtId="164" fontId="8" fillId="0" borderId="0" xfId="1" applyNumberFormat="1" applyFont="1"/>
    <xf numFmtId="164" fontId="9" fillId="0" borderId="0" xfId="1" applyNumberFormat="1" applyFont="1" applyFill="1"/>
    <xf numFmtId="164" fontId="4" fillId="0" borderId="0" xfId="1" applyNumberFormat="1" applyFont="1" applyFill="1" applyAlignment="1">
      <alignment horizontal="left" indent="1"/>
    </xf>
    <xf numFmtId="164" fontId="9" fillId="0" borderId="0" xfId="1" applyNumberFormat="1" applyFont="1"/>
    <xf numFmtId="164" fontId="10" fillId="0" borderId="0" xfId="1" applyNumberFormat="1" applyFont="1"/>
    <xf numFmtId="164" fontId="4" fillId="0" borderId="0" xfId="1" applyNumberFormat="1" applyFont="1" applyAlignment="1">
      <alignment horizontal="left" indent="1"/>
    </xf>
    <xf numFmtId="164" fontId="4" fillId="0" borderId="0" xfId="1" applyNumberFormat="1" applyFont="1" applyAlignment="1">
      <alignment horizontal="right"/>
    </xf>
    <xf numFmtId="164" fontId="4" fillId="2" borderId="0" xfId="1" quotePrefix="1" applyNumberFormat="1" applyFont="1" applyFill="1" applyAlignment="1">
      <alignment horizontal="right"/>
    </xf>
    <xf numFmtId="165" fontId="4" fillId="2" borderId="0" xfId="1" applyNumberFormat="1" applyFont="1" applyFill="1" applyAlignment="1">
      <alignment horizontal="right"/>
    </xf>
    <xf numFmtId="164" fontId="3" fillId="0" borderId="0" xfId="1" quotePrefix="1" applyNumberFormat="1" applyFont="1"/>
    <xf numFmtId="164" fontId="0" fillId="0" borderId="0" xfId="1" applyNumberFormat="1" applyFont="1" applyAlignment="1">
      <alignment horizontal="center"/>
    </xf>
    <xf numFmtId="164" fontId="11" fillId="0" borderId="0" xfId="1" applyNumberFormat="1" applyFont="1" applyAlignment="1">
      <alignment horizontal="center"/>
    </xf>
    <xf numFmtId="164" fontId="0" fillId="0" borderId="0" xfId="1" applyNumberFormat="1" applyFont="1" applyFill="1" applyBorder="1" applyAlignment="1">
      <alignment horizontal="center" vertical="center" wrapText="1"/>
    </xf>
    <xf numFmtId="164" fontId="4" fillId="0" borderId="0" xfId="1" applyNumberFormat="1" applyFont="1" applyFill="1" applyAlignment="1">
      <alignment horizontal="right"/>
    </xf>
    <xf numFmtId="164" fontId="7" fillId="0" borderId="0" xfId="1" applyNumberFormat="1" applyFont="1" applyFill="1"/>
    <xf numFmtId="164" fontId="12" fillId="0" borderId="0" xfId="1" applyNumberFormat="1" applyFont="1" applyFill="1"/>
    <xf numFmtId="164" fontId="3" fillId="0" borderId="6" xfId="1" applyNumberFormat="1" applyFont="1" applyBorder="1" applyAlignment="1">
      <alignment horizontal="center" vertical="center" wrapText="1"/>
    </xf>
    <xf numFmtId="164" fontId="2" fillId="0" borderId="6" xfId="1" applyNumberFormat="1" applyFont="1" applyBorder="1" applyAlignment="1">
      <alignment horizontal="center" vertical="center" wrapText="1"/>
    </xf>
    <xf numFmtId="164" fontId="2" fillId="0" borderId="10" xfId="1" applyNumberFormat="1" applyFont="1" applyBorder="1" applyAlignment="1">
      <alignment horizontal="center" vertical="center" wrapText="1"/>
    </xf>
    <xf numFmtId="164" fontId="3" fillId="0" borderId="6" xfId="1" applyNumberFormat="1" applyFont="1" applyBorder="1" applyAlignment="1">
      <alignment horizontal="center" vertical="center"/>
    </xf>
    <xf numFmtId="164" fontId="3" fillId="0" borderId="6" xfId="1" quotePrefix="1" applyNumberFormat="1" applyFont="1" applyBorder="1" applyAlignment="1">
      <alignment horizontal="center" vertical="center"/>
    </xf>
    <xf numFmtId="164" fontId="3" fillId="0" borderId="0" xfId="1" applyNumberFormat="1" applyFont="1" applyFill="1" applyBorder="1" applyAlignment="1">
      <alignment horizontal="center" wrapText="1"/>
    </xf>
    <xf numFmtId="164" fontId="4" fillId="0" borderId="9" xfId="1" applyNumberFormat="1" applyFont="1" applyBorder="1"/>
    <xf numFmtId="164" fontId="4" fillId="0" borderId="0" xfId="1" applyNumberFormat="1" applyFont="1" applyBorder="1"/>
    <xf numFmtId="41" fontId="4" fillId="0" borderId="7" xfId="2" applyFont="1" applyFill="1" applyBorder="1"/>
    <xf numFmtId="164" fontId="15" fillId="0" borderId="6" xfId="1" applyNumberFormat="1" applyFont="1" applyFill="1" applyBorder="1" applyAlignment="1">
      <alignment horizontal="center" vertical="center" wrapText="1"/>
    </xf>
    <xf numFmtId="164" fontId="16" fillId="0" borderId="0" xfId="1" applyNumberFormat="1" applyFont="1" applyAlignment="1">
      <alignment horizontal="left" indent="1"/>
    </xf>
    <xf numFmtId="164" fontId="17" fillId="0" borderId="6" xfId="1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164" fontId="3" fillId="0" borderId="1" xfId="1" applyNumberFormat="1" applyFont="1" applyBorder="1" applyAlignment="1">
      <alignment horizontal="center"/>
    </xf>
    <xf numFmtId="164" fontId="3" fillId="0" borderId="2" xfId="1" applyNumberFormat="1" applyFont="1" applyBorder="1" applyAlignment="1">
      <alignment horizontal="center"/>
    </xf>
    <xf numFmtId="164" fontId="3" fillId="0" borderId="3" xfId="1" applyNumberFormat="1" applyFont="1" applyBorder="1" applyAlignment="1">
      <alignment horizontal="center"/>
    </xf>
  </cellXfs>
  <cellStyles count="3">
    <cellStyle name="Comma" xfId="1" builtinId="3"/>
    <cellStyle name="Comma [0]" xfId="2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Relationship Id="rId14" Type="http://schemas.openxmlformats.org/officeDocument/2006/relationships/customXml" Target="../customXml/item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6D95EB-5C81-48B9-ABDE-91C5E121007B}">
  <dimension ref="C4:H8"/>
  <sheetViews>
    <sheetView tabSelected="1" workbookViewId="0"/>
  </sheetViews>
  <sheetFormatPr defaultRowHeight="14.5" x14ac:dyDescent="0.35"/>
  <sheetData>
    <row r="4" spans="3:8" ht="46" x14ac:dyDescent="1">
      <c r="D4" s="78" t="s">
        <v>0</v>
      </c>
      <c r="E4" s="78"/>
      <c r="F4" s="78"/>
      <c r="G4" s="78"/>
    </row>
    <row r="6" spans="3:8" ht="21" x14ac:dyDescent="0.5">
      <c r="C6" s="79" t="s">
        <v>1</v>
      </c>
      <c r="D6" s="79"/>
      <c r="E6" s="79"/>
      <c r="F6" s="79"/>
      <c r="G6" s="79"/>
      <c r="H6" s="79"/>
    </row>
    <row r="8" spans="3:8" ht="21" x14ac:dyDescent="0.5">
      <c r="C8" s="79" t="s">
        <v>2</v>
      </c>
      <c r="D8" s="79"/>
      <c r="E8" s="79"/>
      <c r="F8" s="79"/>
      <c r="G8" s="79"/>
      <c r="H8" s="79"/>
    </row>
  </sheetData>
  <mergeCells count="3">
    <mergeCell ref="D4:G4"/>
    <mergeCell ref="C6:H6"/>
    <mergeCell ref="C8:H8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B00CF3-B197-4B5A-A6A3-C560BD86836E}">
  <dimension ref="A1:N64"/>
  <sheetViews>
    <sheetView zoomScaleNormal="100" workbookViewId="0"/>
  </sheetViews>
  <sheetFormatPr defaultColWidth="14.7265625" defaultRowHeight="14.5" x14ac:dyDescent="0.35"/>
  <cols>
    <col min="1" max="1" width="5.54296875" customWidth="1"/>
    <col min="2" max="2" width="34.7265625" customWidth="1"/>
    <col min="3" max="3" width="3.7265625" customWidth="1"/>
    <col min="4" max="7" width="13.7265625" customWidth="1"/>
    <col min="8" max="13" width="14.7265625" customWidth="1"/>
  </cols>
  <sheetData>
    <row r="1" spans="1:14" x14ac:dyDescent="0.35">
      <c r="A1" s="59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4"/>
    </row>
    <row r="2" spans="1:14" x14ac:dyDescent="0.35">
      <c r="A2" s="8" t="s">
        <v>3</v>
      </c>
      <c r="B2" s="59"/>
      <c r="C2" s="59"/>
      <c r="D2" s="8"/>
      <c r="E2" s="8"/>
      <c r="F2" s="8"/>
      <c r="G2" s="8"/>
      <c r="H2" s="8"/>
      <c r="I2" s="8"/>
      <c r="J2" s="8"/>
      <c r="L2" s="5" t="s">
        <v>4</v>
      </c>
      <c r="M2" s="6">
        <v>2017</v>
      </c>
      <c r="N2" s="11"/>
    </row>
    <row r="3" spans="1:14" x14ac:dyDescent="0.35">
      <c r="A3" s="8" t="s">
        <v>5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11"/>
    </row>
    <row r="4" spans="1:14" x14ac:dyDescent="0.35">
      <c r="A4" s="12"/>
      <c r="B4" s="13" t="s">
        <v>6</v>
      </c>
      <c r="C4" s="13"/>
      <c r="D4" s="13" t="s">
        <v>7</v>
      </c>
      <c r="E4" s="13" t="s">
        <v>8</v>
      </c>
      <c r="F4" s="13" t="s">
        <v>9</v>
      </c>
      <c r="G4" s="13" t="s">
        <v>10</v>
      </c>
      <c r="H4" s="13" t="s">
        <v>11</v>
      </c>
      <c r="I4" s="13" t="s">
        <v>12</v>
      </c>
      <c r="J4" s="13" t="s">
        <v>13</v>
      </c>
      <c r="K4" s="13" t="s">
        <v>14</v>
      </c>
      <c r="L4" s="13" t="s">
        <v>15</v>
      </c>
      <c r="M4" s="13" t="s">
        <v>16</v>
      </c>
      <c r="N4" s="60"/>
    </row>
    <row r="5" spans="1:14" ht="15" thickBot="1" x14ac:dyDescent="0.4">
      <c r="A5" s="11"/>
      <c r="B5" s="61"/>
      <c r="C5" s="61"/>
      <c r="D5" s="61"/>
      <c r="E5" s="61"/>
      <c r="F5" s="60"/>
      <c r="G5" s="60"/>
      <c r="H5" s="60"/>
      <c r="I5" s="60"/>
      <c r="J5" s="61"/>
      <c r="K5" s="60"/>
      <c r="L5" s="60"/>
      <c r="M5" s="61"/>
      <c r="N5" s="61"/>
    </row>
    <row r="6" spans="1:14" ht="15" thickBot="1" x14ac:dyDescent="0.4">
      <c r="A6" s="11"/>
      <c r="B6" s="61"/>
      <c r="C6" s="12"/>
      <c r="D6" s="69" t="s">
        <v>17</v>
      </c>
      <c r="E6" s="69" t="s">
        <v>17</v>
      </c>
      <c r="F6" s="69" t="s">
        <v>17</v>
      </c>
      <c r="G6" s="69" t="s">
        <v>17</v>
      </c>
      <c r="H6" s="69" t="s">
        <v>17</v>
      </c>
      <c r="I6" s="69" t="s">
        <v>17</v>
      </c>
      <c r="J6" s="70" t="s">
        <v>18</v>
      </c>
      <c r="K6" s="70" t="s">
        <v>19</v>
      </c>
      <c r="L6" s="70" t="s">
        <v>20</v>
      </c>
      <c r="M6" s="70" t="s">
        <v>20</v>
      </c>
      <c r="N6" s="61"/>
    </row>
    <row r="7" spans="1:14" ht="73" thickBot="1" x14ac:dyDescent="0.65">
      <c r="A7" s="18" t="s">
        <v>21</v>
      </c>
      <c r="B7" s="11" t="s">
        <v>22</v>
      </c>
      <c r="C7" s="71"/>
      <c r="D7" s="66" t="s">
        <v>23</v>
      </c>
      <c r="E7" s="66" t="s">
        <v>24</v>
      </c>
      <c r="F7" s="77" t="s">
        <v>110</v>
      </c>
      <c r="G7" s="77" t="s">
        <v>111</v>
      </c>
      <c r="H7" s="68" t="s">
        <v>25</v>
      </c>
      <c r="I7" s="67" t="s">
        <v>26</v>
      </c>
      <c r="J7" s="67" t="s">
        <v>27</v>
      </c>
      <c r="K7" s="68" t="s">
        <v>28</v>
      </c>
      <c r="L7" s="67" t="s">
        <v>29</v>
      </c>
      <c r="M7" s="67" t="s">
        <v>30</v>
      </c>
      <c r="N7" s="62"/>
    </row>
    <row r="8" spans="1:14" x14ac:dyDescent="0.35">
      <c r="A8" s="21">
        <v>1</v>
      </c>
      <c r="B8" s="22" t="s">
        <v>31</v>
      </c>
      <c r="C8" s="23"/>
      <c r="D8" s="8"/>
      <c r="E8" s="8"/>
      <c r="F8" s="8"/>
      <c r="G8" s="8"/>
      <c r="H8" s="8"/>
      <c r="I8" s="8"/>
      <c r="J8" s="8"/>
      <c r="K8" s="8"/>
      <c r="L8" s="8"/>
      <c r="M8" s="8"/>
      <c r="N8" s="11"/>
    </row>
    <row r="9" spans="1:14" x14ac:dyDescent="0.35">
      <c r="A9" s="21">
        <f t="shared" ref="A9:A45" si="0">+A8+1</f>
        <v>2</v>
      </c>
      <c r="B9" s="24" t="s">
        <v>32</v>
      </c>
      <c r="C9" s="25"/>
      <c r="D9" s="27"/>
      <c r="E9" s="27"/>
      <c r="F9" s="27"/>
      <c r="G9" s="27"/>
      <c r="H9" s="27"/>
      <c r="I9" s="27"/>
      <c r="J9" s="24">
        <f>SUM(D9:I9)</f>
        <v>0</v>
      </c>
      <c r="K9" s="24">
        <f>+'9-ADIT-3 2017'!I12</f>
        <v>-595797706.97160006</v>
      </c>
      <c r="L9" s="24">
        <f>IF(+J9+K9&gt;0,+J9+K9,0)</f>
        <v>0</v>
      </c>
      <c r="M9" s="24">
        <f>IF(+J9+K9&gt;0,0,+J9+K9)</f>
        <v>-595797706.97160006</v>
      </c>
      <c r="N9" s="11"/>
    </row>
    <row r="10" spans="1:14" x14ac:dyDescent="0.35">
      <c r="A10" s="21">
        <f t="shared" si="0"/>
        <v>3</v>
      </c>
      <c r="B10" s="24" t="s">
        <v>33</v>
      </c>
      <c r="C10" s="25"/>
      <c r="D10" s="27"/>
      <c r="E10" s="27"/>
      <c r="F10" s="27"/>
      <c r="G10" s="27"/>
      <c r="H10" s="27"/>
      <c r="I10" s="27"/>
      <c r="J10" s="24">
        <f t="shared" ref="J10:J13" si="1">SUM(D10:I10)</f>
        <v>0</v>
      </c>
      <c r="K10" s="24">
        <f>+'9-ADIT-3 2017'!I13</f>
        <v>10441650.129399993</v>
      </c>
      <c r="L10" s="24">
        <f t="shared" ref="L10:L12" si="2">IF(+J10+K10&gt;0,+J10+K10,0)</f>
        <v>10441650.129399993</v>
      </c>
      <c r="M10" s="24">
        <f t="shared" ref="M10:M12" si="3">IF(+J10+K10&gt;0,0,+J10+K10)</f>
        <v>0</v>
      </c>
      <c r="N10" s="11"/>
    </row>
    <row r="11" spans="1:14" x14ac:dyDescent="0.35">
      <c r="A11" s="21">
        <f t="shared" si="0"/>
        <v>4</v>
      </c>
      <c r="B11" s="24" t="s">
        <v>34</v>
      </c>
      <c r="C11" s="25"/>
      <c r="D11" s="27"/>
      <c r="E11" s="27"/>
      <c r="F11" s="27"/>
      <c r="G11" s="27"/>
      <c r="H11" s="27"/>
      <c r="I11" s="27"/>
      <c r="J11" s="24">
        <f t="shared" si="1"/>
        <v>0</v>
      </c>
      <c r="K11" s="24">
        <f>+'9-ADIT-3 2017'!I14</f>
        <v>5837549.2000000011</v>
      </c>
      <c r="L11" s="24">
        <f t="shared" si="2"/>
        <v>5837549.2000000011</v>
      </c>
      <c r="M11" s="24">
        <f t="shared" si="3"/>
        <v>0</v>
      </c>
      <c r="N11" s="11"/>
    </row>
    <row r="12" spans="1:14" x14ac:dyDescent="0.35">
      <c r="A12" s="21">
        <f t="shared" si="0"/>
        <v>5</v>
      </c>
      <c r="B12" s="24" t="s">
        <v>35</v>
      </c>
      <c r="C12" s="25"/>
      <c r="D12" s="27"/>
      <c r="E12" s="27"/>
      <c r="F12" s="27"/>
      <c r="G12" s="27"/>
      <c r="H12" s="27"/>
      <c r="I12" s="27"/>
      <c r="J12" s="24">
        <f t="shared" si="1"/>
        <v>0</v>
      </c>
      <c r="K12" s="24">
        <f>+'9-ADIT-3 2017'!I15</f>
        <v>20208189.679999996</v>
      </c>
      <c r="L12" s="24">
        <f t="shared" si="2"/>
        <v>20208189.679999996</v>
      </c>
      <c r="M12" s="24">
        <f t="shared" si="3"/>
        <v>0</v>
      </c>
      <c r="N12" s="11"/>
    </row>
    <row r="13" spans="1:14" x14ac:dyDescent="0.35">
      <c r="A13" s="21">
        <f t="shared" si="0"/>
        <v>6</v>
      </c>
      <c r="B13" s="28" t="s">
        <v>36</v>
      </c>
      <c r="C13" s="29"/>
      <c r="D13" s="27"/>
      <c r="E13" s="27"/>
      <c r="F13" s="27"/>
      <c r="G13" s="27"/>
      <c r="H13" s="27"/>
      <c r="I13" s="27"/>
      <c r="J13" s="24">
        <f t="shared" si="1"/>
        <v>0</v>
      </c>
      <c r="K13" s="24"/>
      <c r="L13" s="24"/>
      <c r="M13" s="24"/>
      <c r="N13" s="11"/>
    </row>
    <row r="14" spans="1:14" x14ac:dyDescent="0.35">
      <c r="A14" s="30" t="s">
        <v>37</v>
      </c>
      <c r="B14" s="63" t="s">
        <v>38</v>
      </c>
      <c r="C14" s="31"/>
      <c r="D14" s="32">
        <f t="shared" ref="D14:M14" si="4">SUM(D9:D13)</f>
        <v>0</v>
      </c>
      <c r="E14" s="32">
        <f t="shared" si="4"/>
        <v>0</v>
      </c>
      <c r="F14" s="32">
        <f t="shared" si="4"/>
        <v>0</v>
      </c>
      <c r="G14" s="32">
        <f t="shared" si="4"/>
        <v>0</v>
      </c>
      <c r="H14" s="32">
        <f t="shared" si="4"/>
        <v>0</v>
      </c>
      <c r="I14" s="32">
        <f t="shared" si="4"/>
        <v>0</v>
      </c>
      <c r="J14" s="32">
        <f t="shared" si="4"/>
        <v>0</v>
      </c>
      <c r="K14" s="32">
        <f t="shared" si="4"/>
        <v>-559310317.96220005</v>
      </c>
      <c r="L14" s="32">
        <f t="shared" si="4"/>
        <v>36487389.009399988</v>
      </c>
      <c r="M14" s="32">
        <f t="shared" si="4"/>
        <v>-595797706.97160006</v>
      </c>
      <c r="N14" s="11"/>
    </row>
    <row r="15" spans="1:14" x14ac:dyDescent="0.35">
      <c r="A15" s="21"/>
      <c r="B15" s="24"/>
      <c r="C15" s="31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11"/>
    </row>
    <row r="16" spans="1:14" x14ac:dyDescent="0.35">
      <c r="A16" s="21">
        <v>100</v>
      </c>
      <c r="B16" s="64" t="s">
        <v>39</v>
      </c>
      <c r="C16" s="35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11"/>
    </row>
    <row r="17" spans="1:14" x14ac:dyDescent="0.35">
      <c r="A17" s="21">
        <f t="shared" si="0"/>
        <v>101</v>
      </c>
      <c r="B17" s="24" t="s">
        <v>40</v>
      </c>
      <c r="C17" s="25"/>
      <c r="D17" s="27"/>
      <c r="E17" s="27"/>
      <c r="F17" s="27"/>
      <c r="G17" s="27"/>
      <c r="H17" s="27"/>
      <c r="I17" s="27"/>
      <c r="J17" s="24">
        <f t="shared" ref="J17:J23" si="5">SUM(D17:I17)</f>
        <v>0</v>
      </c>
      <c r="K17" s="24">
        <f>+'9-ADIT-3 2017'!I20</f>
        <v>-30090014.421599992</v>
      </c>
      <c r="L17" s="24">
        <f t="shared" ref="L17:L22" si="6">IF(+J17+K17&gt;0,+J17+K17,0)</f>
        <v>0</v>
      </c>
      <c r="M17" s="24">
        <f t="shared" ref="M17:M22" si="7">IF(+J17+K17&gt;0,0,+J17+K17)</f>
        <v>-30090014.421599992</v>
      </c>
      <c r="N17" s="11"/>
    </row>
    <row r="18" spans="1:14" x14ac:dyDescent="0.35">
      <c r="A18" s="21">
        <f t="shared" si="0"/>
        <v>102</v>
      </c>
      <c r="B18" s="24" t="s">
        <v>41</v>
      </c>
      <c r="C18" s="25"/>
      <c r="D18" s="27"/>
      <c r="E18" s="27"/>
      <c r="F18" s="27"/>
      <c r="G18" s="27"/>
      <c r="H18" s="27"/>
      <c r="I18" s="27"/>
      <c r="J18" s="24">
        <f t="shared" si="5"/>
        <v>0</v>
      </c>
      <c r="K18" s="24">
        <f>+'9-ADIT-3 2017'!I21</f>
        <v>-4687661.4973999988</v>
      </c>
      <c r="L18" s="24">
        <f t="shared" si="6"/>
        <v>0</v>
      </c>
      <c r="M18" s="24">
        <f t="shared" si="7"/>
        <v>-4687661.4973999988</v>
      </c>
      <c r="N18" s="11"/>
    </row>
    <row r="19" spans="1:14" x14ac:dyDescent="0.35">
      <c r="A19" s="21">
        <f t="shared" si="0"/>
        <v>103</v>
      </c>
      <c r="B19" s="24" t="s">
        <v>42</v>
      </c>
      <c r="C19" s="25"/>
      <c r="D19" s="27"/>
      <c r="E19" s="27"/>
      <c r="F19" s="27"/>
      <c r="G19" s="27"/>
      <c r="H19" s="27"/>
      <c r="I19" s="27"/>
      <c r="J19" s="24">
        <f t="shared" si="5"/>
        <v>0</v>
      </c>
      <c r="K19" s="24">
        <f>+'9-ADIT-3 2017'!I22</f>
        <v>-39668132.76439999</v>
      </c>
      <c r="L19" s="24">
        <f t="shared" si="6"/>
        <v>0</v>
      </c>
      <c r="M19" s="24">
        <f t="shared" si="7"/>
        <v>-39668132.76439999</v>
      </c>
      <c r="N19" s="11"/>
    </row>
    <row r="20" spans="1:14" x14ac:dyDescent="0.35">
      <c r="A20" s="21">
        <f t="shared" si="0"/>
        <v>104</v>
      </c>
      <c r="B20" s="24" t="s">
        <v>43</v>
      </c>
      <c r="C20" s="25"/>
      <c r="D20" s="27"/>
      <c r="E20" s="27"/>
      <c r="F20" s="27"/>
      <c r="G20" s="27"/>
      <c r="H20" s="27"/>
      <c r="I20" s="27"/>
      <c r="J20" s="24">
        <f t="shared" si="5"/>
        <v>0</v>
      </c>
      <c r="K20" s="24">
        <f>+'9-ADIT-3 2017'!I23</f>
        <v>-2159277.7695999998</v>
      </c>
      <c r="L20" s="24">
        <f t="shared" si="6"/>
        <v>0</v>
      </c>
      <c r="M20" s="24">
        <f t="shared" si="7"/>
        <v>-2159277.7695999998</v>
      </c>
      <c r="N20" s="11"/>
    </row>
    <row r="21" spans="1:14" x14ac:dyDescent="0.35">
      <c r="A21" s="21">
        <f t="shared" si="0"/>
        <v>105</v>
      </c>
      <c r="B21" s="24" t="s">
        <v>44</v>
      </c>
      <c r="C21" s="25"/>
      <c r="D21" s="27"/>
      <c r="E21" s="27"/>
      <c r="F21" s="27"/>
      <c r="G21" s="27"/>
      <c r="H21" s="27"/>
      <c r="I21" s="27"/>
      <c r="J21" s="24">
        <f t="shared" si="5"/>
        <v>0</v>
      </c>
      <c r="K21" s="24">
        <f>+'9-ADIT-3 2017'!I24</f>
        <v>-7482082.4725999981</v>
      </c>
      <c r="L21" s="24">
        <f t="shared" si="6"/>
        <v>0</v>
      </c>
      <c r="M21" s="24">
        <f t="shared" si="7"/>
        <v>-7482082.4725999981</v>
      </c>
      <c r="N21" s="11"/>
    </row>
    <row r="22" spans="1:14" x14ac:dyDescent="0.35">
      <c r="A22" s="21">
        <f t="shared" si="0"/>
        <v>106</v>
      </c>
      <c r="B22" s="24" t="s">
        <v>45</v>
      </c>
      <c r="C22" s="25"/>
      <c r="D22" s="27"/>
      <c r="E22" s="27"/>
      <c r="F22" s="27"/>
      <c r="G22" s="27"/>
      <c r="H22" s="27"/>
      <c r="I22" s="27"/>
      <c r="J22" s="24">
        <f t="shared" si="5"/>
        <v>0</v>
      </c>
      <c r="K22" s="24">
        <f>+'9-ADIT-3 2017'!I25</f>
        <v>27597304.839999996</v>
      </c>
      <c r="L22" s="24">
        <f t="shared" si="6"/>
        <v>27597304.839999996</v>
      </c>
      <c r="M22" s="24">
        <f t="shared" si="7"/>
        <v>0</v>
      </c>
      <c r="N22" s="11"/>
    </row>
    <row r="23" spans="1:14" x14ac:dyDescent="0.35">
      <c r="A23" s="21">
        <f t="shared" si="0"/>
        <v>107</v>
      </c>
      <c r="B23" s="28" t="s">
        <v>36</v>
      </c>
      <c r="C23" s="29"/>
      <c r="D23" s="27"/>
      <c r="E23" s="27"/>
      <c r="F23" s="27"/>
      <c r="G23" s="27"/>
      <c r="H23" s="27"/>
      <c r="I23" s="27"/>
      <c r="J23" s="24">
        <f t="shared" si="5"/>
        <v>0</v>
      </c>
      <c r="K23" s="24"/>
      <c r="L23" s="24"/>
      <c r="M23" s="24"/>
      <c r="N23" s="11"/>
    </row>
    <row r="24" spans="1:14" x14ac:dyDescent="0.35">
      <c r="A24" s="30" t="s">
        <v>46</v>
      </c>
      <c r="B24" s="63" t="s">
        <v>47</v>
      </c>
      <c r="C24" s="31"/>
      <c r="D24" s="36">
        <f t="shared" ref="D24:M24" si="8">SUM(D17:D23)</f>
        <v>0</v>
      </c>
      <c r="E24" s="36">
        <f t="shared" si="8"/>
        <v>0</v>
      </c>
      <c r="F24" s="36">
        <f t="shared" si="8"/>
        <v>0</v>
      </c>
      <c r="G24" s="36">
        <f t="shared" si="8"/>
        <v>0</v>
      </c>
      <c r="H24" s="36">
        <f t="shared" si="8"/>
        <v>0</v>
      </c>
      <c r="I24" s="36">
        <f t="shared" si="8"/>
        <v>0</v>
      </c>
      <c r="J24" s="36">
        <f t="shared" si="8"/>
        <v>0</v>
      </c>
      <c r="K24" s="36">
        <f t="shared" si="8"/>
        <v>-56489864.085599981</v>
      </c>
      <c r="L24" s="36">
        <f t="shared" si="8"/>
        <v>27597304.839999996</v>
      </c>
      <c r="M24" s="36">
        <f t="shared" si="8"/>
        <v>-84087168.925599977</v>
      </c>
      <c r="N24" s="11"/>
    </row>
    <row r="25" spans="1:14" x14ac:dyDescent="0.35">
      <c r="A25" s="21"/>
      <c r="B25" s="24"/>
      <c r="C25" s="31"/>
      <c r="D25" s="37"/>
      <c r="E25" s="37"/>
      <c r="F25" s="37"/>
      <c r="G25" s="37"/>
      <c r="H25" s="37"/>
      <c r="I25" s="37"/>
      <c r="J25" s="37"/>
      <c r="K25" s="37"/>
      <c r="L25" s="37"/>
      <c r="M25" s="38"/>
      <c r="N25" s="11"/>
    </row>
    <row r="26" spans="1:14" x14ac:dyDescent="0.35">
      <c r="A26" s="30" t="s">
        <v>48</v>
      </c>
      <c r="B26" s="65" t="s">
        <v>49</v>
      </c>
      <c r="C26" s="25"/>
      <c r="D26" s="40"/>
      <c r="E26" s="40"/>
      <c r="F26" s="40"/>
      <c r="G26" s="40"/>
      <c r="H26" s="40"/>
      <c r="I26" s="40"/>
      <c r="J26" s="41">
        <f>SUM(D26:I26)</f>
        <v>0</v>
      </c>
      <c r="K26" s="41">
        <f>+'9-ADIT-3 2017'!I29</f>
        <v>38167999.939999998</v>
      </c>
      <c r="L26" s="41">
        <f>IF(+J26+K26&gt;0,+J26+K26,0)</f>
        <v>38167999.939999998</v>
      </c>
      <c r="M26" s="41">
        <f>IF(+J26+K26&gt;0,0,+J26+K26)</f>
        <v>0</v>
      </c>
      <c r="N26" s="11"/>
    </row>
    <row r="27" spans="1:14" x14ac:dyDescent="0.35">
      <c r="A27" s="21"/>
      <c r="B27" s="24"/>
      <c r="C27" s="31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11"/>
    </row>
    <row r="28" spans="1:14" ht="15" thickBot="1" x14ac:dyDescent="0.4">
      <c r="A28" s="30" t="s">
        <v>50</v>
      </c>
      <c r="B28" s="39" t="s">
        <v>51</v>
      </c>
      <c r="C28" s="43"/>
      <c r="D28" s="44">
        <f t="shared" ref="D28:M28" si="9">+D26+D24+D14</f>
        <v>0</v>
      </c>
      <c r="E28" s="44">
        <f t="shared" si="9"/>
        <v>0</v>
      </c>
      <c r="F28" s="44">
        <f t="shared" si="9"/>
        <v>0</v>
      </c>
      <c r="G28" s="44">
        <f t="shared" si="9"/>
        <v>0</v>
      </c>
      <c r="H28" s="44">
        <f t="shared" si="9"/>
        <v>0</v>
      </c>
      <c r="I28" s="44">
        <f t="shared" si="9"/>
        <v>0</v>
      </c>
      <c r="J28" s="44">
        <f t="shared" si="9"/>
        <v>0</v>
      </c>
      <c r="K28" s="44">
        <f t="shared" si="9"/>
        <v>-577632182.10780001</v>
      </c>
      <c r="L28" s="44">
        <f t="shared" si="9"/>
        <v>102252693.78939998</v>
      </c>
      <c r="M28" s="44">
        <f t="shared" si="9"/>
        <v>-679884875.89719999</v>
      </c>
      <c r="N28" s="11"/>
    </row>
    <row r="29" spans="1:14" ht="15" thickTop="1" x14ac:dyDescent="0.35">
      <c r="A29" s="21"/>
      <c r="B29" s="45"/>
      <c r="C29" s="46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11"/>
    </row>
    <row r="30" spans="1:14" x14ac:dyDescent="0.35">
      <c r="A30" s="30" t="s">
        <v>52</v>
      </c>
      <c r="B30" s="64" t="s">
        <v>53</v>
      </c>
      <c r="C30" s="35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11"/>
    </row>
    <row r="31" spans="1:14" x14ac:dyDescent="0.35">
      <c r="A31" s="21">
        <f t="shared" si="0"/>
        <v>301</v>
      </c>
      <c r="B31" s="24" t="s">
        <v>54</v>
      </c>
      <c r="C31" s="25"/>
      <c r="D31" s="27"/>
      <c r="E31" s="27"/>
      <c r="F31" s="27"/>
      <c r="G31" s="27"/>
      <c r="H31" s="27"/>
      <c r="I31" s="27"/>
      <c r="J31" s="24">
        <f t="shared" ref="J31:J45" si="10">SUM(D31:I31)</f>
        <v>0</v>
      </c>
      <c r="K31" s="24">
        <f>+'9-ADIT-3 2017'!I34</f>
        <v>56921.999999999985</v>
      </c>
      <c r="L31" s="24">
        <f t="shared" ref="L31:L44" si="11">IF(+J31+K31&gt;0,+J31+K31,0)</f>
        <v>56921.999999999985</v>
      </c>
      <c r="M31" s="24">
        <f t="shared" ref="M31:M44" si="12">IF(+J31+K31&gt;0,0,+J31+K31)</f>
        <v>0</v>
      </c>
      <c r="N31" s="11"/>
    </row>
    <row r="32" spans="1:14" x14ac:dyDescent="0.35">
      <c r="A32" s="21">
        <f t="shared" si="0"/>
        <v>302</v>
      </c>
      <c r="B32" s="24" t="s">
        <v>55</v>
      </c>
      <c r="C32" s="25"/>
      <c r="D32" s="27"/>
      <c r="E32" s="27"/>
      <c r="F32" s="27"/>
      <c r="G32" s="27"/>
      <c r="H32" s="27"/>
      <c r="I32" s="27"/>
      <c r="J32" s="24">
        <f t="shared" si="10"/>
        <v>0</v>
      </c>
      <c r="K32" s="24">
        <f>+'9-ADIT-3 2017'!I35</f>
        <v>39710</v>
      </c>
      <c r="L32" s="24">
        <f t="shared" si="11"/>
        <v>39710</v>
      </c>
      <c r="M32" s="24">
        <f t="shared" si="12"/>
        <v>0</v>
      </c>
      <c r="N32" s="11"/>
    </row>
    <row r="33" spans="1:14" x14ac:dyDescent="0.35">
      <c r="A33" s="21">
        <f t="shared" si="0"/>
        <v>303</v>
      </c>
      <c r="B33" s="24" t="s">
        <v>56</v>
      </c>
      <c r="C33" s="25"/>
      <c r="D33" s="27"/>
      <c r="E33" s="27"/>
      <c r="F33" s="27"/>
      <c r="G33" s="27"/>
      <c r="H33" s="27"/>
      <c r="I33" s="27"/>
      <c r="J33" s="24">
        <f t="shared" si="10"/>
        <v>0</v>
      </c>
      <c r="K33" s="24">
        <f>+'9-ADIT-3 2017'!I36</f>
        <v>67658.999999999985</v>
      </c>
      <c r="L33" s="24">
        <f t="shared" si="11"/>
        <v>67658.999999999985</v>
      </c>
      <c r="M33" s="24">
        <f t="shared" si="12"/>
        <v>0</v>
      </c>
      <c r="N33" s="11"/>
    </row>
    <row r="34" spans="1:14" x14ac:dyDescent="0.35">
      <c r="A34" s="21">
        <f t="shared" si="0"/>
        <v>304</v>
      </c>
      <c r="B34" s="24" t="s">
        <v>57</v>
      </c>
      <c r="C34" s="25"/>
      <c r="D34" s="27"/>
      <c r="E34" s="27"/>
      <c r="F34" s="27"/>
      <c r="G34" s="27"/>
      <c r="H34" s="27"/>
      <c r="I34" s="27"/>
      <c r="J34" s="24">
        <f t="shared" si="10"/>
        <v>0</v>
      </c>
      <c r="K34" s="24">
        <f>+'9-ADIT-3 2017'!I37</f>
        <v>6060</v>
      </c>
      <c r="L34" s="24">
        <f t="shared" si="11"/>
        <v>6060</v>
      </c>
      <c r="M34" s="24">
        <f t="shared" si="12"/>
        <v>0</v>
      </c>
      <c r="N34" s="11"/>
    </row>
    <row r="35" spans="1:14" x14ac:dyDescent="0.35">
      <c r="A35" s="21">
        <f t="shared" si="0"/>
        <v>305</v>
      </c>
      <c r="B35" s="24" t="s">
        <v>58</v>
      </c>
      <c r="C35" s="25"/>
      <c r="D35" s="27"/>
      <c r="E35" s="27"/>
      <c r="F35" s="27"/>
      <c r="G35" s="27"/>
      <c r="H35" s="27"/>
      <c r="I35" s="27"/>
      <c r="J35" s="24">
        <f t="shared" si="10"/>
        <v>0</v>
      </c>
      <c r="K35" s="24">
        <f>+'9-ADIT-3 2017'!I38</f>
        <v>13332.999999999996</v>
      </c>
      <c r="L35" s="24">
        <f t="shared" si="11"/>
        <v>13332.999999999996</v>
      </c>
      <c r="M35" s="24">
        <f t="shared" si="12"/>
        <v>0</v>
      </c>
      <c r="N35" s="11"/>
    </row>
    <row r="36" spans="1:14" x14ac:dyDescent="0.35">
      <c r="A36" s="21">
        <f t="shared" si="0"/>
        <v>306</v>
      </c>
      <c r="B36" s="24" t="s">
        <v>59</v>
      </c>
      <c r="C36" s="25"/>
      <c r="D36" s="27"/>
      <c r="E36" s="27"/>
      <c r="F36" s="27"/>
      <c r="G36" s="27"/>
      <c r="H36" s="27"/>
      <c r="I36" s="27"/>
      <c r="J36" s="24">
        <f t="shared" si="10"/>
        <v>0</v>
      </c>
      <c r="K36" s="24">
        <f>+'9-ADIT-3 2017'!I39</f>
        <v>743490.99999999977</v>
      </c>
      <c r="L36" s="24">
        <f t="shared" si="11"/>
        <v>743490.99999999977</v>
      </c>
      <c r="M36" s="24">
        <f t="shared" si="12"/>
        <v>0</v>
      </c>
      <c r="N36" s="11"/>
    </row>
    <row r="37" spans="1:14" x14ac:dyDescent="0.35">
      <c r="A37" s="21">
        <f t="shared" si="0"/>
        <v>307</v>
      </c>
      <c r="B37" s="24" t="s">
        <v>60</v>
      </c>
      <c r="C37" s="25"/>
      <c r="D37" s="27"/>
      <c r="E37" s="27"/>
      <c r="F37" s="27"/>
      <c r="G37" s="27"/>
      <c r="H37" s="27"/>
      <c r="I37" s="27"/>
      <c r="J37" s="24">
        <f t="shared" si="10"/>
        <v>0</v>
      </c>
      <c r="K37" s="24">
        <f>+'9-ADIT-3 2017'!I40</f>
        <v>302368.7707954697</v>
      </c>
      <c r="L37" s="24">
        <f t="shared" si="11"/>
        <v>302368.7707954697</v>
      </c>
      <c r="M37" s="24">
        <f t="shared" si="12"/>
        <v>0</v>
      </c>
      <c r="N37" s="11"/>
    </row>
    <row r="38" spans="1:14" x14ac:dyDescent="0.35">
      <c r="A38" s="21">
        <f t="shared" si="0"/>
        <v>308</v>
      </c>
      <c r="B38" s="24" t="s">
        <v>61</v>
      </c>
      <c r="C38" s="25"/>
      <c r="D38" s="27"/>
      <c r="E38" s="27"/>
      <c r="F38" s="27"/>
      <c r="G38" s="27"/>
      <c r="H38" s="27"/>
      <c r="I38" s="27"/>
      <c r="J38" s="24">
        <f t="shared" si="10"/>
        <v>0</v>
      </c>
      <c r="K38" s="24">
        <f>+'9-ADIT-3 2017'!I41</f>
        <v>876422</v>
      </c>
      <c r="L38" s="24">
        <f t="shared" si="11"/>
        <v>876422</v>
      </c>
      <c r="M38" s="24">
        <f t="shared" si="12"/>
        <v>0</v>
      </c>
      <c r="N38" s="11"/>
    </row>
    <row r="39" spans="1:14" x14ac:dyDescent="0.35">
      <c r="A39" s="21">
        <f t="shared" si="0"/>
        <v>309</v>
      </c>
      <c r="B39" s="24" t="s">
        <v>62</v>
      </c>
      <c r="C39" s="25"/>
      <c r="D39" s="27"/>
      <c r="E39" s="27"/>
      <c r="F39" s="27"/>
      <c r="G39" s="27"/>
      <c r="H39" s="27"/>
      <c r="I39" s="27"/>
      <c r="J39" s="24">
        <f t="shared" si="10"/>
        <v>0</v>
      </c>
      <c r="K39" s="24">
        <f>+'9-ADIT-3 2017'!I42</f>
        <v>109342</v>
      </c>
      <c r="L39" s="24">
        <f t="shared" si="11"/>
        <v>109342</v>
      </c>
      <c r="M39" s="24">
        <f t="shared" si="12"/>
        <v>0</v>
      </c>
      <c r="N39" s="11"/>
    </row>
    <row r="40" spans="1:14" x14ac:dyDescent="0.35">
      <c r="A40" s="21">
        <f t="shared" si="0"/>
        <v>310</v>
      </c>
      <c r="B40" s="24" t="s">
        <v>63</v>
      </c>
      <c r="C40" s="25"/>
      <c r="D40" s="27"/>
      <c r="E40" s="27"/>
      <c r="F40" s="27"/>
      <c r="G40" s="27"/>
      <c r="H40" s="27"/>
      <c r="I40" s="27"/>
      <c r="J40" s="24">
        <f t="shared" si="10"/>
        <v>0</v>
      </c>
      <c r="K40" s="24">
        <f>+'9-ADIT-3 2017'!I43</f>
        <v>83738.999999999956</v>
      </c>
      <c r="L40" s="24">
        <f t="shared" si="11"/>
        <v>83738.999999999956</v>
      </c>
      <c r="M40" s="24">
        <f t="shared" si="12"/>
        <v>0</v>
      </c>
      <c r="N40" s="11"/>
    </row>
    <row r="41" spans="1:14" x14ac:dyDescent="0.35">
      <c r="A41" s="21">
        <f t="shared" si="0"/>
        <v>311</v>
      </c>
      <c r="B41" s="24" t="s">
        <v>64</v>
      </c>
      <c r="C41" s="25"/>
      <c r="D41" s="27"/>
      <c r="E41" s="27"/>
      <c r="F41" s="27"/>
      <c r="G41" s="27"/>
      <c r="H41" s="27"/>
      <c r="I41" s="27"/>
      <c r="J41" s="24">
        <f t="shared" si="10"/>
        <v>0</v>
      </c>
      <c r="K41" s="24">
        <f>+'9-ADIT-3 2017'!I44</f>
        <v>229273.99999999994</v>
      </c>
      <c r="L41" s="24">
        <f t="shared" si="11"/>
        <v>229273.99999999994</v>
      </c>
      <c r="M41" s="24">
        <f t="shared" si="12"/>
        <v>0</v>
      </c>
      <c r="N41" s="11"/>
    </row>
    <row r="42" spans="1:14" x14ac:dyDescent="0.35">
      <c r="A42" s="21">
        <f t="shared" si="0"/>
        <v>312</v>
      </c>
      <c r="B42" s="24" t="s">
        <v>65</v>
      </c>
      <c r="C42" s="25"/>
      <c r="D42" s="27"/>
      <c r="E42" s="27"/>
      <c r="F42" s="27"/>
      <c r="G42" s="27"/>
      <c r="H42" s="27"/>
      <c r="I42" s="27"/>
      <c r="J42" s="24">
        <f t="shared" si="10"/>
        <v>0</v>
      </c>
      <c r="K42" s="24">
        <f>+'9-ADIT-3 2017'!I45</f>
        <v>-3689885.7707954692</v>
      </c>
      <c r="L42" s="24">
        <f t="shared" si="11"/>
        <v>0</v>
      </c>
      <c r="M42" s="24">
        <f t="shared" si="12"/>
        <v>-3689885.7707954692</v>
      </c>
      <c r="N42" s="11"/>
    </row>
    <row r="43" spans="1:14" x14ac:dyDescent="0.35">
      <c r="A43" s="21">
        <f t="shared" si="0"/>
        <v>313</v>
      </c>
      <c r="B43" s="24" t="s">
        <v>66</v>
      </c>
      <c r="C43" s="25"/>
      <c r="D43" s="27"/>
      <c r="E43" s="27"/>
      <c r="F43" s="27"/>
      <c r="G43" s="27"/>
      <c r="H43" s="27"/>
      <c r="I43" s="27"/>
      <c r="J43" s="24">
        <f t="shared" si="10"/>
        <v>0</v>
      </c>
      <c r="K43" s="24">
        <f>+'9-ADIT-3 2017'!I46</f>
        <v>-3476778</v>
      </c>
      <c r="L43" s="24">
        <f t="shared" si="11"/>
        <v>0</v>
      </c>
      <c r="M43" s="24">
        <f t="shared" si="12"/>
        <v>-3476778</v>
      </c>
      <c r="N43" s="11"/>
    </row>
    <row r="44" spans="1:14" x14ac:dyDescent="0.35">
      <c r="A44" s="21">
        <f t="shared" si="0"/>
        <v>314</v>
      </c>
      <c r="B44" s="24" t="s">
        <v>67</v>
      </c>
      <c r="C44" s="25"/>
      <c r="D44" s="27"/>
      <c r="E44" s="27"/>
      <c r="F44" s="27"/>
      <c r="G44" s="27"/>
      <c r="H44" s="27"/>
      <c r="I44" s="27"/>
      <c r="J44" s="24">
        <f t="shared" si="10"/>
        <v>0</v>
      </c>
      <c r="K44" s="24">
        <f>+'9-ADIT-3 2017'!I47</f>
        <v>-29021.999999999993</v>
      </c>
      <c r="L44" s="24">
        <f t="shared" si="11"/>
        <v>0</v>
      </c>
      <c r="M44" s="24">
        <f t="shared" si="12"/>
        <v>-29021.999999999993</v>
      </c>
      <c r="N44" s="11"/>
    </row>
    <row r="45" spans="1:14" x14ac:dyDescent="0.35">
      <c r="A45" s="21">
        <f t="shared" si="0"/>
        <v>315</v>
      </c>
      <c r="B45" s="28" t="s">
        <v>36</v>
      </c>
      <c r="C45" s="27"/>
      <c r="D45" s="27"/>
      <c r="E45" s="27"/>
      <c r="F45" s="27"/>
      <c r="G45" s="27"/>
      <c r="H45" s="27"/>
      <c r="I45" s="27"/>
      <c r="J45" s="24">
        <f t="shared" si="10"/>
        <v>0</v>
      </c>
      <c r="K45" s="8"/>
      <c r="L45" s="8"/>
      <c r="M45" s="8"/>
      <c r="N45" s="11"/>
    </row>
    <row r="46" spans="1:14" ht="15" thickBot="1" x14ac:dyDescent="0.4">
      <c r="A46" s="30" t="s">
        <v>68</v>
      </c>
      <c r="B46" s="1" t="s">
        <v>69</v>
      </c>
      <c r="C46" s="1"/>
      <c r="D46" s="47">
        <f t="shared" ref="D46" si="13">SUM(D31:D45)</f>
        <v>0</v>
      </c>
      <c r="E46" s="47">
        <f t="shared" ref="E46:M46" si="14">SUM(E31:E45)</f>
        <v>0</v>
      </c>
      <c r="F46" s="47">
        <f t="shared" si="14"/>
        <v>0</v>
      </c>
      <c r="G46" s="47">
        <f t="shared" si="14"/>
        <v>0</v>
      </c>
      <c r="H46" s="47">
        <f t="shared" si="14"/>
        <v>0</v>
      </c>
      <c r="I46" s="47">
        <f t="shared" si="14"/>
        <v>0</v>
      </c>
      <c r="J46" s="47">
        <f t="shared" si="14"/>
        <v>0</v>
      </c>
      <c r="K46" s="47">
        <f t="shared" si="14"/>
        <v>-4667365</v>
      </c>
      <c r="L46" s="47">
        <f t="shared" si="14"/>
        <v>2528320.7707954692</v>
      </c>
      <c r="M46" s="47">
        <f t="shared" si="14"/>
        <v>-7195685.7707954692</v>
      </c>
      <c r="N46" s="11"/>
    </row>
    <row r="47" spans="1:14" ht="15" thickTop="1" x14ac:dyDescent="0.35">
      <c r="A47" s="21"/>
      <c r="B47" s="8"/>
      <c r="C47" s="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11"/>
    </row>
    <row r="48" spans="1:14" ht="15" thickBot="1" x14ac:dyDescent="0.4">
      <c r="A48" s="21">
        <v>400</v>
      </c>
      <c r="B48" s="1" t="s">
        <v>70</v>
      </c>
      <c r="C48" s="1"/>
      <c r="D48" s="49">
        <f t="shared" ref="D48" si="15">D28+D46</f>
        <v>0</v>
      </c>
      <c r="E48" s="49">
        <f t="shared" ref="E48:M48" si="16">E28+E46</f>
        <v>0</v>
      </c>
      <c r="F48" s="49">
        <f t="shared" si="16"/>
        <v>0</v>
      </c>
      <c r="G48" s="49">
        <f t="shared" si="16"/>
        <v>0</v>
      </c>
      <c r="H48" s="49">
        <f t="shared" si="16"/>
        <v>0</v>
      </c>
      <c r="I48" s="49">
        <f t="shared" si="16"/>
        <v>0</v>
      </c>
      <c r="J48" s="49">
        <f t="shared" si="16"/>
        <v>0</v>
      </c>
      <c r="K48" s="49">
        <f t="shared" si="16"/>
        <v>-582299547.10780001</v>
      </c>
      <c r="L48" s="49">
        <f t="shared" si="16"/>
        <v>104781014.56019545</v>
      </c>
      <c r="M48" s="49">
        <f t="shared" si="16"/>
        <v>-687080561.66799545</v>
      </c>
      <c r="N48" s="11"/>
    </row>
    <row r="49" spans="1:14" ht="15.5" thickTop="1" thickBot="1" x14ac:dyDescent="0.4">
      <c r="A49" s="21">
        <v>500</v>
      </c>
      <c r="B49" s="1" t="s">
        <v>71</v>
      </c>
      <c r="C49" s="50"/>
      <c r="D49" s="8"/>
      <c r="E49" s="72">
        <f>+E48+D48</f>
        <v>0</v>
      </c>
      <c r="F49" s="8"/>
      <c r="G49" s="8"/>
      <c r="H49" s="73"/>
      <c r="I49" s="72">
        <f>+I48+H48</f>
        <v>0</v>
      </c>
      <c r="J49" s="8"/>
      <c r="K49" s="8"/>
      <c r="L49" s="8"/>
      <c r="M49" s="72">
        <f>+M48+L48</f>
        <v>-582299547.10780001</v>
      </c>
      <c r="N49" s="11"/>
    </row>
    <row r="50" spans="1:14" ht="15" thickTop="1" x14ac:dyDescent="0.35">
      <c r="A50" s="21"/>
      <c r="B50" s="53" t="s">
        <v>72</v>
      </c>
      <c r="C50" s="54"/>
      <c r="D50" s="8"/>
      <c r="E50" s="8"/>
      <c r="F50" s="8"/>
      <c r="G50" s="8"/>
      <c r="H50" s="8"/>
      <c r="I50" s="8"/>
      <c r="J50" s="8"/>
      <c r="K50" s="8"/>
      <c r="L50" s="8"/>
      <c r="M50" s="8"/>
      <c r="N50" s="11"/>
    </row>
    <row r="51" spans="1:14" x14ac:dyDescent="0.35">
      <c r="A51" s="21"/>
      <c r="B51" s="76" t="s">
        <v>112</v>
      </c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11"/>
    </row>
    <row r="52" spans="1:14" x14ac:dyDescent="0.35">
      <c r="A52" s="21"/>
      <c r="B52" s="55" t="s">
        <v>73</v>
      </c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11"/>
    </row>
    <row r="53" spans="1:14" x14ac:dyDescent="0.35">
      <c r="A53" s="21"/>
      <c r="B53" s="11"/>
      <c r="C53" s="56" t="s">
        <v>74</v>
      </c>
      <c r="D53" s="57"/>
      <c r="E53" s="57"/>
      <c r="F53" s="8"/>
      <c r="G53" s="8"/>
      <c r="H53" s="8"/>
      <c r="I53" s="8"/>
      <c r="J53" s="8"/>
      <c r="K53" s="8"/>
      <c r="L53" s="8"/>
      <c r="M53" s="8"/>
      <c r="N53" s="11"/>
    </row>
    <row r="54" spans="1:14" x14ac:dyDescent="0.35">
      <c r="A54" s="21"/>
      <c r="B54" s="11"/>
      <c r="C54" s="56" t="s">
        <v>75</v>
      </c>
      <c r="D54" s="58"/>
      <c r="E54" s="58"/>
      <c r="F54" s="8"/>
      <c r="G54" s="8"/>
      <c r="H54" s="8"/>
      <c r="I54" s="8"/>
      <c r="J54" s="8"/>
      <c r="K54" s="8"/>
      <c r="L54" s="8"/>
      <c r="M54" s="8"/>
      <c r="N54" s="11"/>
    </row>
    <row r="55" spans="1:14" x14ac:dyDescent="0.35">
      <c r="A55" s="21"/>
      <c r="B55" s="55" t="s">
        <v>76</v>
      </c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11"/>
    </row>
    <row r="56" spans="1:14" x14ac:dyDescent="0.35">
      <c r="A56" s="21"/>
      <c r="B56" s="11"/>
      <c r="C56" s="56" t="s">
        <v>74</v>
      </c>
      <c r="D56" s="57"/>
      <c r="E56" s="57"/>
      <c r="F56" s="8"/>
      <c r="G56" s="8"/>
      <c r="H56" s="8"/>
      <c r="I56" s="8"/>
      <c r="J56" s="8"/>
      <c r="K56" s="8"/>
      <c r="L56" s="8"/>
      <c r="M56" s="8"/>
      <c r="N56" s="11"/>
    </row>
    <row r="57" spans="1:14" x14ac:dyDescent="0.35">
      <c r="A57" s="21"/>
      <c r="B57" s="11"/>
      <c r="C57" s="56" t="s">
        <v>75</v>
      </c>
      <c r="D57" s="58"/>
      <c r="E57" s="58"/>
      <c r="F57" s="8"/>
      <c r="G57" s="8"/>
      <c r="H57" s="8"/>
      <c r="I57" s="8"/>
      <c r="J57" s="8"/>
      <c r="K57" s="8"/>
      <c r="L57" s="8"/>
      <c r="M57" s="8"/>
      <c r="N57" s="11"/>
    </row>
    <row r="58" spans="1:14" x14ac:dyDescent="0.35">
      <c r="A58" s="8"/>
      <c r="B58" s="55" t="s">
        <v>77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</row>
    <row r="59" spans="1:14" x14ac:dyDescent="0.35">
      <c r="A59" s="8"/>
      <c r="B59" s="11"/>
      <c r="C59" s="56" t="s">
        <v>74</v>
      </c>
      <c r="D59" s="57"/>
      <c r="E59" s="57"/>
      <c r="F59" s="11"/>
      <c r="G59" s="11"/>
      <c r="H59" s="11"/>
      <c r="I59" s="11"/>
      <c r="J59" s="11"/>
      <c r="K59" s="11"/>
      <c r="L59" s="11"/>
      <c r="M59" s="11"/>
      <c r="N59" s="11"/>
    </row>
    <row r="60" spans="1:14" x14ac:dyDescent="0.35">
      <c r="A60" s="8"/>
      <c r="B60" s="11"/>
      <c r="C60" s="56" t="s">
        <v>75</v>
      </c>
      <c r="D60" s="58"/>
      <c r="E60" s="58"/>
      <c r="F60" s="11"/>
      <c r="G60" s="11"/>
      <c r="H60" s="11"/>
      <c r="I60" s="11"/>
      <c r="J60" s="11"/>
      <c r="K60" s="11"/>
      <c r="L60" s="11"/>
      <c r="M60" s="11"/>
      <c r="N60" s="11"/>
    </row>
    <row r="61" spans="1:14" x14ac:dyDescent="0.35">
      <c r="A61" s="11"/>
      <c r="B61" s="55" t="s">
        <v>78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</row>
    <row r="62" spans="1:14" x14ac:dyDescent="0.3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</row>
    <row r="63" spans="1:14" x14ac:dyDescent="0.3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</row>
    <row r="64" spans="1:14" x14ac:dyDescent="0.3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</row>
  </sheetData>
  <pageMargins left="0.7" right="0.7" top="0.75" bottom="0.75" header="0.3" footer="0.3"/>
  <pageSetup scale="63" orientation="landscape" r:id="rId1"/>
  <headerFooter>
    <oddHeader>&amp;CSchedule 9-ADIT-2
ADIT and EDIT Worksheet</oddHeader>
  </headerFooter>
  <rowBreaks count="1" manualBreakCount="1">
    <brk id="4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88CA99-D460-4513-B927-DABAAFA5F9BC}">
  <dimension ref="A1:J71"/>
  <sheetViews>
    <sheetView zoomScaleNormal="100" workbookViewId="0"/>
  </sheetViews>
  <sheetFormatPr defaultColWidth="14.7265625" defaultRowHeight="14.5" x14ac:dyDescent="0.35"/>
  <cols>
    <col min="1" max="1" width="5.7265625" customWidth="1"/>
    <col min="2" max="2" width="37.7265625" customWidth="1"/>
    <col min="3" max="3" width="6.54296875" customWidth="1"/>
    <col min="4" max="9" width="15.7265625" customWidth="1"/>
  </cols>
  <sheetData>
    <row r="1" spans="1:10" x14ac:dyDescent="0.35">
      <c r="A1" s="1" t="s">
        <v>79</v>
      </c>
      <c r="B1" s="2"/>
      <c r="C1" s="3"/>
      <c r="D1" s="3"/>
      <c r="E1" s="3"/>
      <c r="F1" s="3"/>
      <c r="G1" s="3"/>
      <c r="H1" s="3"/>
      <c r="I1" s="3"/>
      <c r="J1" s="4"/>
    </row>
    <row r="2" spans="1:10" x14ac:dyDescent="0.35">
      <c r="A2" s="1"/>
      <c r="B2" s="2"/>
      <c r="C2" s="3"/>
      <c r="D2" s="3"/>
      <c r="E2" s="3"/>
      <c r="F2" s="3"/>
      <c r="G2" s="3"/>
      <c r="H2" s="5" t="s">
        <v>4</v>
      </c>
      <c r="I2" s="6">
        <v>2017</v>
      </c>
      <c r="J2" s="4"/>
    </row>
    <row r="3" spans="1:10" x14ac:dyDescent="0.35">
      <c r="A3" s="1"/>
      <c r="B3" s="2"/>
      <c r="C3" s="3"/>
      <c r="D3" s="3"/>
      <c r="E3" s="3"/>
      <c r="F3" s="3"/>
      <c r="G3" s="3"/>
      <c r="H3" s="5" t="s">
        <v>80</v>
      </c>
      <c r="I3" s="7" t="s">
        <v>81</v>
      </c>
      <c r="J3" s="4"/>
    </row>
    <row r="4" spans="1:10" x14ac:dyDescent="0.35">
      <c r="A4" s="8"/>
      <c r="B4" s="8"/>
      <c r="C4" s="8"/>
      <c r="D4" s="8"/>
      <c r="E4" s="8"/>
      <c r="F4" s="8"/>
      <c r="G4" s="8"/>
      <c r="H4" s="9" t="s">
        <v>82</v>
      </c>
      <c r="I4" s="10">
        <v>0.21</v>
      </c>
      <c r="J4" s="11"/>
    </row>
    <row r="5" spans="1:10" x14ac:dyDescent="0.35">
      <c r="A5" s="8"/>
      <c r="B5" s="8"/>
      <c r="C5" s="8"/>
      <c r="D5" s="8"/>
      <c r="E5" s="8"/>
      <c r="F5" s="8"/>
      <c r="G5" s="8"/>
      <c r="H5" s="9"/>
      <c r="I5" s="9"/>
      <c r="J5" s="11"/>
    </row>
    <row r="6" spans="1:10" x14ac:dyDescent="0.35">
      <c r="A6" s="12"/>
      <c r="B6" s="13" t="s">
        <v>6</v>
      </c>
      <c r="C6" s="13" t="s">
        <v>7</v>
      </c>
      <c r="D6" s="13" t="s">
        <v>8</v>
      </c>
      <c r="E6" s="13" t="s">
        <v>9</v>
      </c>
      <c r="F6" s="13" t="s">
        <v>10</v>
      </c>
      <c r="G6" s="13" t="s">
        <v>11</v>
      </c>
      <c r="H6" s="13" t="s">
        <v>12</v>
      </c>
      <c r="I6" s="13" t="s">
        <v>13</v>
      </c>
      <c r="J6" s="11"/>
    </row>
    <row r="7" spans="1:10" ht="15" thickBot="1" x14ac:dyDescent="0.4">
      <c r="A7" s="8"/>
      <c r="B7" s="12"/>
      <c r="C7" s="12"/>
      <c r="D7" s="8"/>
      <c r="E7" s="8"/>
      <c r="F7" s="8"/>
      <c r="G7" s="8"/>
      <c r="H7" s="8"/>
      <c r="I7" s="8"/>
      <c r="J7" s="11"/>
    </row>
    <row r="8" spans="1:10" ht="15" thickBot="1" x14ac:dyDescent="0.4">
      <c r="A8" s="8"/>
      <c r="B8" s="12"/>
      <c r="C8" s="12"/>
      <c r="D8" s="80" t="s">
        <v>83</v>
      </c>
      <c r="E8" s="81"/>
      <c r="F8" s="81"/>
      <c r="G8" s="81"/>
      <c r="H8" s="81"/>
      <c r="I8" s="82"/>
      <c r="J8" s="11"/>
    </row>
    <row r="9" spans="1:10" ht="15" thickBot="1" x14ac:dyDescent="0.4">
      <c r="A9" s="8"/>
      <c r="B9" s="12"/>
      <c r="C9" s="12"/>
      <c r="D9" s="14" t="s">
        <v>17</v>
      </c>
      <c r="E9" s="15" t="s">
        <v>17</v>
      </c>
      <c r="F9" s="16" t="s">
        <v>84</v>
      </c>
      <c r="G9" s="17" t="s">
        <v>85</v>
      </c>
      <c r="H9" s="16" t="s">
        <v>86</v>
      </c>
      <c r="I9" s="16" t="s">
        <v>87</v>
      </c>
      <c r="J9" s="11"/>
    </row>
    <row r="10" spans="1:10" ht="52.5" thickBot="1" x14ac:dyDescent="0.65">
      <c r="A10" s="18" t="s">
        <v>21</v>
      </c>
      <c r="B10" s="8"/>
      <c r="C10" s="19" t="s">
        <v>88</v>
      </c>
      <c r="D10" s="75" t="s">
        <v>109</v>
      </c>
      <c r="E10" s="20" t="s">
        <v>89</v>
      </c>
      <c r="F10" s="20" t="s">
        <v>90</v>
      </c>
      <c r="G10" s="20" t="s">
        <v>91</v>
      </c>
      <c r="H10" s="20" t="s">
        <v>92</v>
      </c>
      <c r="I10" s="20" t="s">
        <v>93</v>
      </c>
      <c r="J10" s="11"/>
    </row>
    <row r="11" spans="1:10" x14ac:dyDescent="0.35">
      <c r="A11" s="21">
        <v>1</v>
      </c>
      <c r="B11" s="22" t="s">
        <v>94</v>
      </c>
      <c r="C11" s="23"/>
      <c r="D11" s="8"/>
      <c r="E11" s="8"/>
      <c r="F11" s="8"/>
      <c r="G11" s="8"/>
      <c r="H11" s="8"/>
      <c r="I11" s="8"/>
      <c r="J11" s="11"/>
    </row>
    <row r="12" spans="1:10" x14ac:dyDescent="0.35">
      <c r="A12" s="21">
        <f t="shared" ref="A12:A16" si="0">+A11+1</f>
        <v>2</v>
      </c>
      <c r="B12" s="24" t="s">
        <v>32</v>
      </c>
      <c r="C12" s="25">
        <v>282</v>
      </c>
      <c r="D12" s="26">
        <v>-4255697906.9400005</v>
      </c>
      <c r="E12" s="27">
        <v>-1489494267.4290001</v>
      </c>
      <c r="F12" s="24">
        <f>+D12*$I$4</f>
        <v>-893696560.45740008</v>
      </c>
      <c r="G12" s="24">
        <f>+E12-F12</f>
        <v>-595797706.97160006</v>
      </c>
      <c r="H12" s="24">
        <f>IF(+$I$3="No",0,'9-ADIT-2 2017'!J9)</f>
        <v>0</v>
      </c>
      <c r="I12" s="24">
        <f>+G12-H12</f>
        <v>-595797706.97160006</v>
      </c>
      <c r="J12" s="11"/>
    </row>
    <row r="13" spans="1:10" x14ac:dyDescent="0.35">
      <c r="A13" s="21">
        <f t="shared" si="0"/>
        <v>3</v>
      </c>
      <c r="B13" s="24" t="s">
        <v>33</v>
      </c>
      <c r="C13" s="25">
        <v>282</v>
      </c>
      <c r="D13" s="26">
        <v>74583215.209999964</v>
      </c>
      <c r="E13" s="27">
        <v>26104125.323499985</v>
      </c>
      <c r="F13" s="24">
        <f t="shared" ref="F13:F15" si="1">+D13*$I$4</f>
        <v>15662475.194099993</v>
      </c>
      <c r="G13" s="24">
        <f>+E13-F13</f>
        <v>10441650.129399993</v>
      </c>
      <c r="H13" s="24">
        <f>IF(+$I$3="No",0,'9-ADIT-2 2017'!J10)</f>
        <v>0</v>
      </c>
      <c r="I13" s="24">
        <f>+G13-H13</f>
        <v>10441650.129399993</v>
      </c>
      <c r="J13" s="11"/>
    </row>
    <row r="14" spans="1:10" x14ac:dyDescent="0.35">
      <c r="A14" s="21">
        <f t="shared" si="0"/>
        <v>4</v>
      </c>
      <c r="B14" s="24" t="s">
        <v>34</v>
      </c>
      <c r="C14" s="25">
        <v>282</v>
      </c>
      <c r="D14" s="26">
        <v>41696780</v>
      </c>
      <c r="E14" s="27">
        <v>14593873</v>
      </c>
      <c r="F14" s="24">
        <f t="shared" si="1"/>
        <v>8756323.7999999989</v>
      </c>
      <c r="G14" s="24">
        <f>+E14-F14</f>
        <v>5837549.2000000011</v>
      </c>
      <c r="H14" s="24">
        <f>IF(+$I$3="No",0,'9-ADIT-2 2017'!J11)</f>
        <v>0</v>
      </c>
      <c r="I14" s="24">
        <f>+G14-H14</f>
        <v>5837549.2000000011</v>
      </c>
      <c r="J14" s="11"/>
    </row>
    <row r="15" spans="1:10" x14ac:dyDescent="0.35">
      <c r="A15" s="21">
        <f t="shared" si="0"/>
        <v>5</v>
      </c>
      <c r="B15" s="24" t="s">
        <v>35</v>
      </c>
      <c r="C15" s="25">
        <v>190</v>
      </c>
      <c r="D15" s="26">
        <v>144344212</v>
      </c>
      <c r="E15" s="27">
        <v>50520474.199999996</v>
      </c>
      <c r="F15" s="24">
        <f t="shared" si="1"/>
        <v>30312284.52</v>
      </c>
      <c r="G15" s="24">
        <f>+E15-F15</f>
        <v>20208189.679999996</v>
      </c>
      <c r="H15" s="24">
        <f>IF(+$I$3="No",0,'9-ADIT-2 2017'!J12)</f>
        <v>0</v>
      </c>
      <c r="I15" s="24">
        <f>+G15-H15</f>
        <v>20208189.679999996</v>
      </c>
      <c r="J15" s="11"/>
    </row>
    <row r="16" spans="1:10" x14ac:dyDescent="0.35">
      <c r="A16" s="21">
        <f t="shared" si="0"/>
        <v>6</v>
      </c>
      <c r="B16" s="28" t="s">
        <v>36</v>
      </c>
      <c r="C16" s="29"/>
      <c r="D16" s="27"/>
      <c r="E16" s="27"/>
      <c r="F16" s="24"/>
      <c r="G16" s="8"/>
      <c r="H16" s="24"/>
      <c r="I16" s="24"/>
      <c r="J16" s="11"/>
    </row>
    <row r="17" spans="1:10" x14ac:dyDescent="0.35">
      <c r="A17" s="30" t="s">
        <v>37</v>
      </c>
      <c r="B17" s="24"/>
      <c r="C17" s="31"/>
      <c r="D17" s="32">
        <f t="shared" ref="D17:I17" si="2">SUM(D12:D16)</f>
        <v>-3995073699.7300005</v>
      </c>
      <c r="E17" s="32">
        <f t="shared" si="2"/>
        <v>-1398275794.9055002</v>
      </c>
      <c r="F17" s="32">
        <f t="shared" si="2"/>
        <v>-838965476.94330013</v>
      </c>
      <c r="G17" s="33">
        <f t="shared" si="2"/>
        <v>-559310317.96220005</v>
      </c>
      <c r="H17" s="32">
        <f t="shared" si="2"/>
        <v>0</v>
      </c>
      <c r="I17" s="32">
        <f t="shared" si="2"/>
        <v>-559310317.96220005</v>
      </c>
      <c r="J17" s="11"/>
    </row>
    <row r="18" spans="1:10" x14ac:dyDescent="0.35">
      <c r="A18" s="21"/>
      <c r="B18" s="24"/>
      <c r="C18" s="31"/>
      <c r="D18" s="24"/>
      <c r="E18" s="24"/>
      <c r="F18" s="24"/>
      <c r="G18" s="8"/>
      <c r="H18" s="24"/>
      <c r="I18" s="24"/>
      <c r="J18" s="11"/>
    </row>
    <row r="19" spans="1:10" x14ac:dyDescent="0.35">
      <c r="A19" s="21">
        <v>100</v>
      </c>
      <c r="B19" s="34" t="s">
        <v>95</v>
      </c>
      <c r="C19" s="35"/>
      <c r="D19" s="24"/>
      <c r="E19" s="24"/>
      <c r="F19" s="24"/>
      <c r="G19" s="8"/>
      <c r="H19" s="24"/>
      <c r="I19" s="24"/>
      <c r="J19" s="11"/>
    </row>
    <row r="20" spans="1:10" x14ac:dyDescent="0.35">
      <c r="A20" s="21">
        <f t="shared" ref="A20:A48" si="3">+A19+1</f>
        <v>101</v>
      </c>
      <c r="B20" s="24" t="s">
        <v>40</v>
      </c>
      <c r="C20" s="25">
        <v>282</v>
      </c>
      <c r="D20" s="27">
        <v>-214928674.44</v>
      </c>
      <c r="E20" s="27">
        <v>-75225036.05399999</v>
      </c>
      <c r="F20" s="24">
        <f t="shared" ref="F20:F25" si="4">+D20*$I$4</f>
        <v>-45135021.632399999</v>
      </c>
      <c r="G20" s="24">
        <f t="shared" ref="G20:G25" si="5">+E20-F20</f>
        <v>-30090014.421599992</v>
      </c>
      <c r="H20" s="24">
        <f>IF(+$I$3="No",0,'9-ADIT-2 2017'!J17)</f>
        <v>0</v>
      </c>
      <c r="I20" s="24">
        <f t="shared" ref="I20:I25" si="6">+G20-H20</f>
        <v>-30090014.421599992</v>
      </c>
      <c r="J20" s="11"/>
    </row>
    <row r="21" spans="1:10" x14ac:dyDescent="0.35">
      <c r="A21" s="21">
        <f t="shared" si="3"/>
        <v>102</v>
      </c>
      <c r="B21" s="24" t="s">
        <v>41</v>
      </c>
      <c r="C21" s="25">
        <v>282</v>
      </c>
      <c r="D21" s="27">
        <v>-33483296.409999989</v>
      </c>
      <c r="E21" s="27">
        <v>-11719153.743499996</v>
      </c>
      <c r="F21" s="24">
        <f t="shared" si="4"/>
        <v>-7031492.2460999973</v>
      </c>
      <c r="G21" s="24">
        <f t="shared" si="5"/>
        <v>-4687661.4973999988</v>
      </c>
      <c r="H21" s="24">
        <f>IF(+$I$3="No",0,'9-ADIT-2 2017'!J18)</f>
        <v>0</v>
      </c>
      <c r="I21" s="24">
        <f t="shared" si="6"/>
        <v>-4687661.4973999988</v>
      </c>
      <c r="J21" s="11"/>
    </row>
    <row r="22" spans="1:10" x14ac:dyDescent="0.35">
      <c r="A22" s="21">
        <f t="shared" si="3"/>
        <v>103</v>
      </c>
      <c r="B22" s="24" t="s">
        <v>42</v>
      </c>
      <c r="C22" s="25">
        <v>282</v>
      </c>
      <c r="D22" s="27">
        <v>-283343805.45999998</v>
      </c>
      <c r="E22" s="27">
        <v>-99170331.910999984</v>
      </c>
      <c r="F22" s="24">
        <f t="shared" si="4"/>
        <v>-59502199.146599993</v>
      </c>
      <c r="G22" s="24">
        <f t="shared" si="5"/>
        <v>-39668132.76439999</v>
      </c>
      <c r="H22" s="24">
        <f>IF(+$I$3="No",0,'9-ADIT-2 2017'!J19)</f>
        <v>0</v>
      </c>
      <c r="I22" s="24">
        <f t="shared" si="6"/>
        <v>-39668132.76439999</v>
      </c>
      <c r="J22" s="11"/>
    </row>
    <row r="23" spans="1:10" x14ac:dyDescent="0.35">
      <c r="A23" s="21">
        <f t="shared" si="3"/>
        <v>104</v>
      </c>
      <c r="B23" s="24" t="s">
        <v>43</v>
      </c>
      <c r="C23" s="25">
        <v>282</v>
      </c>
      <c r="D23" s="27">
        <v>-15423412.640000001</v>
      </c>
      <c r="E23" s="27">
        <v>-5398194.4239999996</v>
      </c>
      <c r="F23" s="24">
        <f t="shared" si="4"/>
        <v>-3238916.6543999999</v>
      </c>
      <c r="G23" s="24">
        <f t="shared" si="5"/>
        <v>-2159277.7695999998</v>
      </c>
      <c r="H23" s="24">
        <f>IF(+$I$3="No",0,'9-ADIT-2 2017'!J20)</f>
        <v>0</v>
      </c>
      <c r="I23" s="24">
        <f t="shared" si="6"/>
        <v>-2159277.7695999998</v>
      </c>
      <c r="J23" s="11"/>
    </row>
    <row r="24" spans="1:10" x14ac:dyDescent="0.35">
      <c r="A24" s="21">
        <f t="shared" si="3"/>
        <v>105</v>
      </c>
      <c r="B24" s="24" t="s">
        <v>44</v>
      </c>
      <c r="C24" s="25">
        <v>282</v>
      </c>
      <c r="D24" s="27">
        <v>-53443439.089999989</v>
      </c>
      <c r="E24" s="27">
        <v>-18705204.681499995</v>
      </c>
      <c r="F24" s="24">
        <f t="shared" si="4"/>
        <v>-11223122.208899997</v>
      </c>
      <c r="G24" s="24">
        <f t="shared" si="5"/>
        <v>-7482082.4725999981</v>
      </c>
      <c r="H24" s="24">
        <f>IF(+$I$3="No",0,'9-ADIT-2 2017'!J21)</f>
        <v>0</v>
      </c>
      <c r="I24" s="24">
        <f t="shared" si="6"/>
        <v>-7482082.4725999981</v>
      </c>
      <c r="J24" s="11"/>
    </row>
    <row r="25" spans="1:10" x14ac:dyDescent="0.35">
      <c r="A25" s="21">
        <f t="shared" si="3"/>
        <v>106</v>
      </c>
      <c r="B25" s="24" t="s">
        <v>45</v>
      </c>
      <c r="C25" s="25">
        <v>190</v>
      </c>
      <c r="D25" s="27">
        <v>197123606</v>
      </c>
      <c r="E25" s="27">
        <v>68993262.099999994</v>
      </c>
      <c r="F25" s="24">
        <f t="shared" si="4"/>
        <v>41395957.259999998</v>
      </c>
      <c r="G25" s="24">
        <f t="shared" si="5"/>
        <v>27597304.839999996</v>
      </c>
      <c r="H25" s="24">
        <f>IF(+$I$3="No",0,'9-ADIT-2 2017'!J22)</f>
        <v>0</v>
      </c>
      <c r="I25" s="24">
        <f t="shared" si="6"/>
        <v>27597304.839999996</v>
      </c>
      <c r="J25" s="11"/>
    </row>
    <row r="26" spans="1:10" x14ac:dyDescent="0.35">
      <c r="A26" s="21">
        <f t="shared" si="3"/>
        <v>107</v>
      </c>
      <c r="B26" s="28" t="s">
        <v>36</v>
      </c>
      <c r="C26" s="29"/>
      <c r="D26" s="27"/>
      <c r="E26" s="27"/>
      <c r="F26" s="24"/>
      <c r="G26" s="24"/>
      <c r="H26" s="24"/>
      <c r="I26" s="24"/>
      <c r="J26" s="11"/>
    </row>
    <row r="27" spans="1:10" x14ac:dyDescent="0.35">
      <c r="A27" s="21">
        <v>150</v>
      </c>
      <c r="B27" s="24"/>
      <c r="C27" s="31"/>
      <c r="D27" s="36">
        <f t="shared" ref="D27:I27" si="7">SUM(D20:D26)</f>
        <v>-403499022.03999996</v>
      </c>
      <c r="E27" s="36">
        <f t="shared" si="7"/>
        <v>-141224658.71399996</v>
      </c>
      <c r="F27" s="36">
        <f t="shared" si="7"/>
        <v>-84734794.628399998</v>
      </c>
      <c r="G27" s="36">
        <f t="shared" si="7"/>
        <v>-56489864.085599981</v>
      </c>
      <c r="H27" s="36">
        <f t="shared" si="7"/>
        <v>0</v>
      </c>
      <c r="I27" s="36">
        <f t="shared" si="7"/>
        <v>-56489864.085599981</v>
      </c>
      <c r="J27" s="11"/>
    </row>
    <row r="28" spans="1:10" x14ac:dyDescent="0.35">
      <c r="A28" s="21"/>
      <c r="B28" s="24"/>
      <c r="C28" s="31"/>
      <c r="D28" s="37"/>
      <c r="E28" s="38"/>
      <c r="F28" s="37"/>
      <c r="G28" s="37"/>
      <c r="H28" s="37"/>
      <c r="I28" s="37"/>
      <c r="J28" s="11"/>
    </row>
    <row r="29" spans="1:10" x14ac:dyDescent="0.35">
      <c r="A29" s="21">
        <v>200</v>
      </c>
      <c r="B29" s="39" t="s">
        <v>96</v>
      </c>
      <c r="C29" s="25">
        <v>282</v>
      </c>
      <c r="D29" s="40">
        <v>272628571</v>
      </c>
      <c r="E29" s="40">
        <v>95419999.849999994</v>
      </c>
      <c r="F29" s="41">
        <f t="shared" ref="F29" si="8">+D29*$I$4</f>
        <v>57251999.909999996</v>
      </c>
      <c r="G29" s="42">
        <f>+E29-F29</f>
        <v>38167999.939999998</v>
      </c>
      <c r="H29" s="41">
        <f>IF(+$I$3="No",0,'9-ADIT-2 2017'!J26)</f>
        <v>0</v>
      </c>
      <c r="I29" s="42">
        <f>+G29-H29</f>
        <v>38167999.939999998</v>
      </c>
      <c r="J29" s="11"/>
    </row>
    <row r="30" spans="1:10" x14ac:dyDescent="0.35">
      <c r="A30" s="21"/>
      <c r="B30" s="24"/>
      <c r="C30" s="31"/>
      <c r="D30" s="37"/>
      <c r="E30" s="37"/>
      <c r="F30" s="37"/>
      <c r="G30" s="37"/>
      <c r="H30" s="37"/>
      <c r="I30" s="37"/>
      <c r="J30" s="11"/>
    </row>
    <row r="31" spans="1:10" ht="15" thickBot="1" x14ac:dyDescent="0.4">
      <c r="A31" s="21">
        <v>250</v>
      </c>
      <c r="B31" s="39" t="s">
        <v>97</v>
      </c>
      <c r="C31" s="43"/>
      <c r="D31" s="44">
        <f t="shared" ref="D31:I31" si="9">+D29+D27+D17</f>
        <v>-4125944150.7700005</v>
      </c>
      <c r="E31" s="44">
        <f t="shared" si="9"/>
        <v>-1444080453.7695003</v>
      </c>
      <c r="F31" s="44">
        <f t="shared" si="9"/>
        <v>-866448271.66170013</v>
      </c>
      <c r="G31" s="44">
        <f t="shared" si="9"/>
        <v>-577632182.10780001</v>
      </c>
      <c r="H31" s="44">
        <f t="shared" si="9"/>
        <v>0</v>
      </c>
      <c r="I31" s="44">
        <f t="shared" si="9"/>
        <v>-577632182.10780001</v>
      </c>
      <c r="J31" s="11"/>
    </row>
    <row r="32" spans="1:10" ht="15" thickTop="1" x14ac:dyDescent="0.35">
      <c r="A32" s="21"/>
      <c r="B32" s="45"/>
      <c r="C32" s="46"/>
      <c r="D32" s="24"/>
      <c r="E32" s="24"/>
      <c r="F32" s="24"/>
      <c r="G32" s="24"/>
      <c r="H32" s="24"/>
      <c r="I32" s="24"/>
      <c r="J32" s="11"/>
    </row>
    <row r="33" spans="1:10" x14ac:dyDescent="0.35">
      <c r="A33" s="21">
        <v>300</v>
      </c>
      <c r="B33" s="34" t="s">
        <v>98</v>
      </c>
      <c r="C33" s="35"/>
      <c r="D33" s="24"/>
      <c r="E33" s="24"/>
      <c r="F33" s="24"/>
      <c r="G33" s="24"/>
      <c r="H33" s="24"/>
      <c r="I33" s="24"/>
      <c r="J33" s="11"/>
    </row>
    <row r="34" spans="1:10" x14ac:dyDescent="0.35">
      <c r="A34" s="21">
        <f t="shared" si="3"/>
        <v>301</v>
      </c>
      <c r="B34" s="24" t="s">
        <v>54</v>
      </c>
      <c r="C34" s="25">
        <v>190</v>
      </c>
      <c r="D34" s="26">
        <v>406585.71428571426</v>
      </c>
      <c r="E34" s="27">
        <v>142304.99999999997</v>
      </c>
      <c r="F34" s="24">
        <f t="shared" ref="F34:F47" si="10">+D34*$I$4</f>
        <v>85382.999999999985</v>
      </c>
      <c r="G34" s="24">
        <f t="shared" ref="G34:G47" si="11">+E34-F34</f>
        <v>56921.999999999985</v>
      </c>
      <c r="H34" s="24">
        <f>IF(+$I$3="No",0,'9-ADIT-2 2017'!J31)</f>
        <v>0</v>
      </c>
      <c r="I34" s="24">
        <f t="shared" ref="I34:I47" si="12">+G34-H34</f>
        <v>56921.999999999985</v>
      </c>
      <c r="J34" s="11"/>
    </row>
    <row r="35" spans="1:10" x14ac:dyDescent="0.35">
      <c r="A35" s="21">
        <f t="shared" si="3"/>
        <v>302</v>
      </c>
      <c r="B35" s="24" t="s">
        <v>55</v>
      </c>
      <c r="C35" s="25">
        <v>190</v>
      </c>
      <c r="D35" s="26">
        <v>283642.8571428571</v>
      </c>
      <c r="E35" s="27">
        <v>99274.999999999985</v>
      </c>
      <c r="F35" s="24">
        <f t="shared" si="10"/>
        <v>59564.999999999985</v>
      </c>
      <c r="G35" s="24">
        <f t="shared" si="11"/>
        <v>39710</v>
      </c>
      <c r="H35" s="24">
        <f>IF(+$I$3="No",0,'9-ADIT-2 2017'!J32)</f>
        <v>0</v>
      </c>
      <c r="I35" s="24">
        <f t="shared" si="12"/>
        <v>39710</v>
      </c>
      <c r="J35" s="11"/>
    </row>
    <row r="36" spans="1:10" x14ac:dyDescent="0.35">
      <c r="A36" s="21">
        <f t="shared" si="3"/>
        <v>303</v>
      </c>
      <c r="B36" s="24" t="s">
        <v>56</v>
      </c>
      <c r="C36" s="25">
        <v>190</v>
      </c>
      <c r="D36" s="26">
        <v>483278.57142857136</v>
      </c>
      <c r="E36" s="27">
        <v>169147.49999999997</v>
      </c>
      <c r="F36" s="24">
        <f t="shared" si="10"/>
        <v>101488.49999999999</v>
      </c>
      <c r="G36" s="24">
        <f t="shared" si="11"/>
        <v>67658.999999999985</v>
      </c>
      <c r="H36" s="24">
        <f>IF(+$I$3="No",0,'9-ADIT-2 2017'!J33)</f>
        <v>0</v>
      </c>
      <c r="I36" s="24">
        <f t="shared" si="12"/>
        <v>67658.999999999985</v>
      </c>
      <c r="J36" s="11"/>
    </row>
    <row r="37" spans="1:10" x14ac:dyDescent="0.35">
      <c r="A37" s="21">
        <f t="shared" si="3"/>
        <v>304</v>
      </c>
      <c r="B37" s="24" t="s">
        <v>57</v>
      </c>
      <c r="C37" s="25">
        <v>190</v>
      </c>
      <c r="D37" s="26">
        <v>43285.71428571429</v>
      </c>
      <c r="E37" s="27">
        <v>15150</v>
      </c>
      <c r="F37" s="24">
        <f t="shared" si="10"/>
        <v>9090</v>
      </c>
      <c r="G37" s="24">
        <f t="shared" si="11"/>
        <v>6060</v>
      </c>
      <c r="H37" s="24">
        <f>IF(+$I$3="No",0,'9-ADIT-2 2017'!J34)</f>
        <v>0</v>
      </c>
      <c r="I37" s="24">
        <f t="shared" si="12"/>
        <v>6060</v>
      </c>
      <c r="J37" s="11"/>
    </row>
    <row r="38" spans="1:10" x14ac:dyDescent="0.35">
      <c r="A38" s="21">
        <f t="shared" si="3"/>
        <v>305</v>
      </c>
      <c r="B38" s="24" t="s">
        <v>58</v>
      </c>
      <c r="C38" s="25">
        <v>190</v>
      </c>
      <c r="D38" s="26">
        <v>95235.714285714275</v>
      </c>
      <c r="E38" s="27">
        <v>33332.499999999993</v>
      </c>
      <c r="F38" s="24">
        <f t="shared" si="10"/>
        <v>19999.499999999996</v>
      </c>
      <c r="G38" s="24">
        <f t="shared" si="11"/>
        <v>13332.999999999996</v>
      </c>
      <c r="H38" s="24">
        <f>IF(+$I$3="No",0,'9-ADIT-2 2017'!J35)</f>
        <v>0</v>
      </c>
      <c r="I38" s="24">
        <f t="shared" si="12"/>
        <v>13332.999999999996</v>
      </c>
      <c r="J38" s="11"/>
    </row>
    <row r="39" spans="1:10" x14ac:dyDescent="0.35">
      <c r="A39" s="21">
        <f t="shared" si="3"/>
        <v>306</v>
      </c>
      <c r="B39" s="24" t="s">
        <v>59</v>
      </c>
      <c r="C39" s="25">
        <v>190</v>
      </c>
      <c r="D39" s="26">
        <v>5310649.9999999991</v>
      </c>
      <c r="E39" s="27">
        <v>1858727.4999999995</v>
      </c>
      <c r="F39" s="24">
        <f t="shared" si="10"/>
        <v>1115236.4999999998</v>
      </c>
      <c r="G39" s="24">
        <f t="shared" si="11"/>
        <v>743490.99999999977</v>
      </c>
      <c r="H39" s="24">
        <f>IF(+$I$3="No",0,'9-ADIT-2 2017'!J36)</f>
        <v>0</v>
      </c>
      <c r="I39" s="24">
        <f t="shared" si="12"/>
        <v>743490.99999999977</v>
      </c>
      <c r="J39" s="11"/>
    </row>
    <row r="40" spans="1:10" x14ac:dyDescent="0.35">
      <c r="A40" s="21">
        <f t="shared" si="3"/>
        <v>307</v>
      </c>
      <c r="B40" s="24" t="s">
        <v>60</v>
      </c>
      <c r="C40" s="25">
        <v>190</v>
      </c>
      <c r="D40" s="26">
        <v>2159776.9342533555</v>
      </c>
      <c r="E40" s="27">
        <v>755921.92698867433</v>
      </c>
      <c r="F40" s="24">
        <f t="shared" si="10"/>
        <v>453553.15619320463</v>
      </c>
      <c r="G40" s="24">
        <f t="shared" si="11"/>
        <v>302368.7707954697</v>
      </c>
      <c r="H40" s="24">
        <f>IF(+$I$3="No",0,'9-ADIT-2 2017'!J37)</f>
        <v>0</v>
      </c>
      <c r="I40" s="24">
        <f t="shared" si="12"/>
        <v>302368.7707954697</v>
      </c>
      <c r="J40" s="11"/>
    </row>
    <row r="41" spans="1:10" x14ac:dyDescent="0.35">
      <c r="A41" s="21">
        <f t="shared" si="3"/>
        <v>308</v>
      </c>
      <c r="B41" s="24" t="s">
        <v>61</v>
      </c>
      <c r="C41" s="25">
        <v>190</v>
      </c>
      <c r="D41" s="26">
        <v>6260157.1428571427</v>
      </c>
      <c r="E41" s="27">
        <v>2191055</v>
      </c>
      <c r="F41" s="24">
        <f t="shared" si="10"/>
        <v>1314633</v>
      </c>
      <c r="G41" s="24">
        <f t="shared" si="11"/>
        <v>876422</v>
      </c>
      <c r="H41" s="24">
        <f>IF(+$I$3="No",0,'9-ADIT-2 2017'!J38)</f>
        <v>0</v>
      </c>
      <c r="I41" s="24">
        <f t="shared" si="12"/>
        <v>876422</v>
      </c>
      <c r="J41" s="11"/>
    </row>
    <row r="42" spans="1:10" x14ac:dyDescent="0.35">
      <c r="A42" s="21">
        <f t="shared" si="3"/>
        <v>309</v>
      </c>
      <c r="B42" s="24" t="s">
        <v>62</v>
      </c>
      <c r="C42" s="25">
        <v>190</v>
      </c>
      <c r="D42" s="26">
        <v>781014.28571428568</v>
      </c>
      <c r="E42" s="27">
        <v>273355</v>
      </c>
      <c r="F42" s="24">
        <f t="shared" si="10"/>
        <v>164013</v>
      </c>
      <c r="G42" s="24">
        <f t="shared" si="11"/>
        <v>109342</v>
      </c>
      <c r="H42" s="24">
        <f>IF(+$I$3="No",0,'9-ADIT-2 2017'!J39)</f>
        <v>0</v>
      </c>
      <c r="I42" s="24">
        <f t="shared" si="12"/>
        <v>109342</v>
      </c>
      <c r="J42" s="11"/>
    </row>
    <row r="43" spans="1:10" x14ac:dyDescent="0.35">
      <c r="A43" s="21">
        <f t="shared" si="3"/>
        <v>310</v>
      </c>
      <c r="B43" s="24" t="s">
        <v>63</v>
      </c>
      <c r="C43" s="25">
        <v>190</v>
      </c>
      <c r="D43" s="26">
        <v>598135.71428571409</v>
      </c>
      <c r="E43" s="27">
        <v>209347.49999999991</v>
      </c>
      <c r="F43" s="24">
        <f t="shared" si="10"/>
        <v>125608.49999999996</v>
      </c>
      <c r="G43" s="24">
        <f t="shared" si="11"/>
        <v>83738.999999999956</v>
      </c>
      <c r="H43" s="24">
        <f>IF(+$I$3="No",0,'9-ADIT-2 2017'!J40)</f>
        <v>0</v>
      </c>
      <c r="I43" s="24">
        <f t="shared" si="12"/>
        <v>83738.999999999956</v>
      </c>
      <c r="J43" s="11"/>
    </row>
    <row r="44" spans="1:10" x14ac:dyDescent="0.35">
      <c r="A44" s="21">
        <f t="shared" si="3"/>
        <v>311</v>
      </c>
      <c r="B44" s="24" t="s">
        <v>64</v>
      </c>
      <c r="C44" s="25">
        <v>190</v>
      </c>
      <c r="D44" s="26">
        <v>1637671.4285714284</v>
      </c>
      <c r="E44" s="27">
        <v>573184.99999999988</v>
      </c>
      <c r="F44" s="24">
        <f t="shared" si="10"/>
        <v>343910.99999999994</v>
      </c>
      <c r="G44" s="24">
        <f t="shared" si="11"/>
        <v>229273.99999999994</v>
      </c>
      <c r="H44" s="24">
        <f>IF(+$I$3="No",0,'9-ADIT-2 2017'!J41)</f>
        <v>0</v>
      </c>
      <c r="I44" s="24">
        <f t="shared" si="12"/>
        <v>229273.99999999994</v>
      </c>
      <c r="J44" s="11"/>
    </row>
    <row r="45" spans="1:10" x14ac:dyDescent="0.35">
      <c r="A45" s="21">
        <f t="shared" si="3"/>
        <v>312</v>
      </c>
      <c r="B45" s="24" t="s">
        <v>65</v>
      </c>
      <c r="C45" s="25">
        <v>283</v>
      </c>
      <c r="D45" s="26">
        <v>-26356326.93425335</v>
      </c>
      <c r="E45" s="27">
        <v>-9224714.4269886725</v>
      </c>
      <c r="F45" s="24">
        <f t="shared" si="10"/>
        <v>-5534828.6561932033</v>
      </c>
      <c r="G45" s="24">
        <f t="shared" si="11"/>
        <v>-3689885.7707954692</v>
      </c>
      <c r="H45" s="24">
        <f>IF(+$I$3="No",0,'9-ADIT-2 2017'!J42)</f>
        <v>0</v>
      </c>
      <c r="I45" s="24">
        <f t="shared" si="12"/>
        <v>-3689885.7707954692</v>
      </c>
      <c r="J45" s="11"/>
    </row>
    <row r="46" spans="1:10" x14ac:dyDescent="0.35">
      <c r="A46" s="21">
        <f t="shared" si="3"/>
        <v>313</v>
      </c>
      <c r="B46" s="24" t="s">
        <v>66</v>
      </c>
      <c r="C46" s="25">
        <v>283</v>
      </c>
      <c r="D46" s="26">
        <v>-24834128.571428571</v>
      </c>
      <c r="E46" s="27">
        <v>-8691945</v>
      </c>
      <c r="F46" s="24">
        <f t="shared" si="10"/>
        <v>-5215167</v>
      </c>
      <c r="G46" s="24">
        <f t="shared" si="11"/>
        <v>-3476778</v>
      </c>
      <c r="H46" s="24">
        <f>IF(+$I$3="No",0,'9-ADIT-2 2017'!J43)</f>
        <v>0</v>
      </c>
      <c r="I46" s="24">
        <f t="shared" si="12"/>
        <v>-3476778</v>
      </c>
      <c r="J46" s="11"/>
    </row>
    <row r="47" spans="1:10" x14ac:dyDescent="0.35">
      <c r="A47" s="21">
        <f t="shared" si="3"/>
        <v>314</v>
      </c>
      <c r="B47" s="24" t="s">
        <v>67</v>
      </c>
      <c r="C47" s="25">
        <v>283</v>
      </c>
      <c r="D47" s="26">
        <v>-207299.99999999997</v>
      </c>
      <c r="E47" s="27">
        <v>-72554.999999999985</v>
      </c>
      <c r="F47" s="24">
        <f t="shared" si="10"/>
        <v>-43532.999999999993</v>
      </c>
      <c r="G47" s="24">
        <f t="shared" si="11"/>
        <v>-29021.999999999993</v>
      </c>
      <c r="H47" s="24">
        <f>IF(+$I$3="No",0,'9-ADIT-2 2017'!J44)</f>
        <v>0</v>
      </c>
      <c r="I47" s="24">
        <f t="shared" si="12"/>
        <v>-29021.999999999993</v>
      </c>
      <c r="J47" s="11"/>
    </row>
    <row r="48" spans="1:10" x14ac:dyDescent="0.35">
      <c r="A48" s="21">
        <f t="shared" si="3"/>
        <v>315</v>
      </c>
      <c r="B48" s="28" t="s">
        <v>36</v>
      </c>
      <c r="C48" s="27"/>
      <c r="D48" s="27"/>
      <c r="E48" s="27"/>
      <c r="F48" s="24"/>
      <c r="G48" s="24"/>
      <c r="H48" s="8"/>
      <c r="I48" s="8"/>
      <c r="J48" s="11"/>
    </row>
    <row r="49" spans="1:10" ht="15" thickBot="1" x14ac:dyDescent="0.4">
      <c r="A49" s="21">
        <v>350</v>
      </c>
      <c r="B49" s="1" t="s">
        <v>99</v>
      </c>
      <c r="C49" s="1"/>
      <c r="D49" s="47">
        <f t="shared" ref="D49:I49" si="13">SUM(D34:D48)</f>
        <v>-33338321.428571422</v>
      </c>
      <c r="E49" s="47">
        <f t="shared" si="13"/>
        <v>-11668412.499999998</v>
      </c>
      <c r="F49" s="47">
        <f t="shared" si="13"/>
        <v>-7001047.4999999991</v>
      </c>
      <c r="G49" s="47">
        <f t="shared" si="13"/>
        <v>-4667365</v>
      </c>
      <c r="H49" s="47">
        <f t="shared" si="13"/>
        <v>0</v>
      </c>
      <c r="I49" s="47">
        <f t="shared" si="13"/>
        <v>-4667365</v>
      </c>
      <c r="J49" s="11"/>
    </row>
    <row r="50" spans="1:10" ht="15" thickTop="1" x14ac:dyDescent="0.35">
      <c r="A50" s="21"/>
      <c r="B50" s="8"/>
      <c r="C50" s="8"/>
      <c r="D50" s="48"/>
      <c r="E50" s="48"/>
      <c r="F50" s="48"/>
      <c r="G50" s="48"/>
      <c r="H50" s="48"/>
      <c r="I50" s="48"/>
      <c r="J50" s="11"/>
    </row>
    <row r="51" spans="1:10" ht="15" thickBot="1" x14ac:dyDescent="0.4">
      <c r="A51" s="21">
        <v>400</v>
      </c>
      <c r="B51" s="1" t="s">
        <v>70</v>
      </c>
      <c r="C51" s="1"/>
      <c r="D51" s="49">
        <f t="shared" ref="D51:I51" si="14">D31+D49</f>
        <v>-4159282472.1985717</v>
      </c>
      <c r="E51" s="49">
        <f t="shared" si="14"/>
        <v>-1455748866.2695003</v>
      </c>
      <c r="F51" s="49">
        <f t="shared" si="14"/>
        <v>-873449319.16170013</v>
      </c>
      <c r="G51" s="49">
        <f t="shared" si="14"/>
        <v>-582299547.10780001</v>
      </c>
      <c r="H51" s="49">
        <f t="shared" si="14"/>
        <v>0</v>
      </c>
      <c r="I51" s="49">
        <f t="shared" si="14"/>
        <v>-582299547.10780001</v>
      </c>
      <c r="J51" s="11"/>
    </row>
    <row r="52" spans="1:10" ht="15" thickTop="1" x14ac:dyDescent="0.35">
      <c r="A52" s="21"/>
      <c r="B52" s="50"/>
      <c r="C52" s="50"/>
      <c r="D52" s="8"/>
      <c r="E52" s="8"/>
      <c r="F52" s="8"/>
      <c r="G52" s="8"/>
      <c r="H52" s="8"/>
      <c r="I52" s="8"/>
      <c r="J52" s="11"/>
    </row>
    <row r="53" spans="1:10" x14ac:dyDescent="0.35">
      <c r="A53" s="21"/>
      <c r="B53" s="51" t="s">
        <v>100</v>
      </c>
      <c r="C53" s="45"/>
      <c r="D53" s="24"/>
      <c r="E53" s="24"/>
      <c r="F53" s="24"/>
      <c r="G53" s="24"/>
      <c r="H53" s="8"/>
      <c r="I53" s="8"/>
      <c r="J53" s="11"/>
    </row>
    <row r="54" spans="1:10" ht="17" x14ac:dyDescent="0.6">
      <c r="A54" s="21"/>
      <c r="B54" s="52" t="s">
        <v>101</v>
      </c>
      <c r="C54" s="45"/>
      <c r="D54" s="24"/>
      <c r="E54" s="24"/>
      <c r="F54" s="24"/>
      <c r="G54" s="24"/>
      <c r="H54" s="8"/>
      <c r="I54" s="8"/>
      <c r="J54" s="11"/>
    </row>
    <row r="55" spans="1:10" x14ac:dyDescent="0.35">
      <c r="A55" s="21"/>
      <c r="B55" s="52" t="s">
        <v>102</v>
      </c>
      <c r="C55" s="45"/>
      <c r="D55" s="24"/>
      <c r="E55" s="24"/>
      <c r="F55" s="24"/>
      <c r="G55" s="24"/>
      <c r="H55" s="8"/>
      <c r="I55" s="8"/>
      <c r="J55" s="11"/>
    </row>
    <row r="56" spans="1:10" x14ac:dyDescent="0.35">
      <c r="A56" s="21"/>
      <c r="B56" s="53"/>
      <c r="C56" s="54"/>
      <c r="D56" s="8"/>
      <c r="E56" s="8"/>
      <c r="F56" s="8"/>
      <c r="G56" s="8"/>
      <c r="H56" s="8"/>
      <c r="I56" s="8"/>
      <c r="J56" s="11"/>
    </row>
    <row r="57" spans="1:10" x14ac:dyDescent="0.35">
      <c r="A57" s="21"/>
      <c r="B57" s="55"/>
      <c r="C57" s="8"/>
      <c r="D57" s="8"/>
      <c r="E57" s="8"/>
      <c r="F57" s="8"/>
      <c r="G57" s="8"/>
      <c r="H57" s="8"/>
      <c r="I57" s="8"/>
      <c r="J57" s="11"/>
    </row>
    <row r="58" spans="1:10" x14ac:dyDescent="0.35">
      <c r="A58" s="21"/>
      <c r="B58" s="55"/>
      <c r="C58" s="8"/>
      <c r="D58" s="8"/>
      <c r="E58" s="8"/>
      <c r="F58" s="8"/>
      <c r="G58" s="8"/>
      <c r="H58" s="8"/>
      <c r="I58" s="8"/>
      <c r="J58" s="11"/>
    </row>
    <row r="59" spans="1:10" x14ac:dyDescent="0.35">
      <c r="A59" s="21"/>
      <c r="B59" s="11"/>
      <c r="C59" s="56"/>
      <c r="D59" s="8"/>
      <c r="E59" s="8"/>
      <c r="F59" s="8"/>
      <c r="G59" s="8"/>
      <c r="H59" s="8"/>
      <c r="I59" s="8"/>
      <c r="J59" s="11"/>
    </row>
    <row r="60" spans="1:10" x14ac:dyDescent="0.35">
      <c r="A60" s="21"/>
      <c r="B60" s="11"/>
      <c r="C60" s="56"/>
      <c r="D60" s="8"/>
      <c r="E60" s="8"/>
      <c r="F60" s="8"/>
      <c r="G60" s="8"/>
      <c r="H60" s="8"/>
      <c r="I60" s="8"/>
      <c r="J60" s="11"/>
    </row>
    <row r="61" spans="1:10" x14ac:dyDescent="0.35">
      <c r="A61" s="21"/>
      <c r="B61" s="55"/>
      <c r="C61" s="8"/>
      <c r="D61" s="8"/>
      <c r="E61" s="8"/>
      <c r="F61" s="8"/>
      <c r="G61" s="8"/>
      <c r="H61" s="8"/>
      <c r="I61" s="8"/>
      <c r="J61" s="11"/>
    </row>
    <row r="62" spans="1:10" x14ac:dyDescent="0.35">
      <c r="A62" s="21"/>
      <c r="B62" s="11"/>
      <c r="C62" s="56"/>
      <c r="D62" s="8"/>
      <c r="E62" s="8"/>
      <c r="F62" s="8"/>
      <c r="G62" s="8"/>
      <c r="H62" s="8"/>
      <c r="I62" s="8"/>
      <c r="J62" s="11"/>
    </row>
    <row r="63" spans="1:10" x14ac:dyDescent="0.35">
      <c r="A63" s="21"/>
      <c r="B63" s="11"/>
      <c r="C63" s="56"/>
      <c r="D63" s="8"/>
      <c r="E63" s="8"/>
      <c r="F63" s="8"/>
      <c r="G63" s="8"/>
      <c r="H63" s="8"/>
      <c r="I63" s="8"/>
      <c r="J63" s="11"/>
    </row>
    <row r="64" spans="1:10" x14ac:dyDescent="0.35">
      <c r="A64" s="21"/>
      <c r="B64" s="55"/>
      <c r="C64" s="11"/>
      <c r="D64" s="8"/>
      <c r="E64" s="11"/>
      <c r="F64" s="11"/>
      <c r="G64" s="11"/>
      <c r="H64" s="8"/>
      <c r="I64" s="8"/>
      <c r="J64" s="11"/>
    </row>
    <row r="65" spans="1:10" x14ac:dyDescent="0.35">
      <c r="A65" s="11"/>
      <c r="B65" s="11"/>
      <c r="C65" s="56"/>
      <c r="D65" s="8"/>
      <c r="E65" s="11"/>
      <c r="F65" s="11"/>
      <c r="G65" s="11"/>
      <c r="H65" s="11"/>
      <c r="I65" s="11"/>
      <c r="J65" s="11"/>
    </row>
    <row r="66" spans="1:10" x14ac:dyDescent="0.35">
      <c r="A66" s="11"/>
      <c r="B66" s="11"/>
      <c r="C66" s="56"/>
      <c r="D66" s="8"/>
      <c r="E66" s="11"/>
      <c r="F66" s="11"/>
      <c r="G66" s="11"/>
      <c r="H66" s="11"/>
      <c r="I66" s="11"/>
      <c r="J66" s="11"/>
    </row>
    <row r="67" spans="1:10" x14ac:dyDescent="0.35">
      <c r="A67" s="11"/>
      <c r="B67" s="55"/>
      <c r="C67" s="11"/>
      <c r="D67" s="11"/>
      <c r="E67" s="11"/>
      <c r="F67" s="11"/>
      <c r="G67" s="11"/>
      <c r="H67" s="11"/>
      <c r="I67" s="11"/>
      <c r="J67" s="11"/>
    </row>
    <row r="68" spans="1:10" x14ac:dyDescent="0.35">
      <c r="A68" s="11"/>
      <c r="B68" s="11"/>
      <c r="C68" s="11"/>
      <c r="D68" s="11"/>
      <c r="E68" s="11"/>
      <c r="F68" s="11"/>
      <c r="G68" s="11"/>
      <c r="H68" s="11"/>
      <c r="I68" s="11"/>
      <c r="J68" s="11"/>
    </row>
    <row r="69" spans="1:10" x14ac:dyDescent="0.35">
      <c r="A69" s="11"/>
      <c r="B69" s="11"/>
      <c r="C69" s="11"/>
      <c r="D69" s="11"/>
      <c r="E69" s="11"/>
      <c r="F69" s="11"/>
      <c r="G69" s="11"/>
      <c r="H69" s="11"/>
      <c r="I69" s="11"/>
      <c r="J69" s="11"/>
    </row>
    <row r="70" spans="1:10" x14ac:dyDescent="0.35">
      <c r="A70" s="11"/>
      <c r="B70" s="11"/>
      <c r="C70" s="11"/>
      <c r="D70" s="11"/>
      <c r="E70" s="11"/>
      <c r="F70" s="11"/>
      <c r="G70" s="11"/>
      <c r="H70" s="11"/>
      <c r="I70" s="11"/>
      <c r="J70" s="11"/>
    </row>
    <row r="71" spans="1:10" x14ac:dyDescent="0.35">
      <c r="A71" s="11"/>
      <c r="B71" s="11"/>
      <c r="C71" s="11"/>
      <c r="D71" s="11"/>
      <c r="E71" s="11"/>
      <c r="F71" s="11"/>
      <c r="G71" s="11"/>
      <c r="H71" s="11"/>
      <c r="I71" s="11"/>
      <c r="J71" s="11"/>
    </row>
  </sheetData>
  <mergeCells count="1">
    <mergeCell ref="D8:I8"/>
  </mergeCells>
  <pageMargins left="0.7" right="0.7" top="0.75" bottom="0.75" header="0.3" footer="0.3"/>
  <pageSetup scale="63" orientation="landscape" r:id="rId1"/>
  <headerFooter>
    <oddHeader>&amp;CSchedule 9-ADIT-3
ADIT and EDIT Worksheet
Tax Rate Changes&amp;RExhibit B
Populated Schedule 9-ADIT-3
Year 2017</oddHeader>
  </headerFooter>
  <rowBreaks count="1" manualBreakCount="1">
    <brk id="5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B58081-FF43-4D38-A8DB-593CD11B2991}">
  <dimension ref="A1:N63"/>
  <sheetViews>
    <sheetView zoomScaleNormal="100" workbookViewId="0">
      <selection activeCell="A3" sqref="A3"/>
    </sheetView>
  </sheetViews>
  <sheetFormatPr defaultColWidth="14.7265625" defaultRowHeight="14.5" x14ac:dyDescent="0.35"/>
  <cols>
    <col min="1" max="1" width="5.7265625" customWidth="1"/>
    <col min="2" max="2" width="34.7265625" customWidth="1"/>
    <col min="3" max="3" width="3.7265625" customWidth="1"/>
    <col min="4" max="7" width="13.7265625" customWidth="1"/>
    <col min="8" max="13" width="14.7265625" customWidth="1"/>
  </cols>
  <sheetData>
    <row r="1" spans="1:14" x14ac:dyDescent="0.35">
      <c r="A1" s="59" t="s">
        <v>103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4"/>
    </row>
    <row r="2" spans="1:14" x14ac:dyDescent="0.35">
      <c r="A2" s="8"/>
      <c r="B2" s="59"/>
      <c r="C2" s="59"/>
      <c r="D2" s="8"/>
      <c r="E2" s="8"/>
      <c r="F2" s="8"/>
      <c r="G2" s="8"/>
      <c r="H2" s="8"/>
      <c r="I2" s="8"/>
      <c r="J2" s="8"/>
      <c r="L2" s="5" t="s">
        <v>4</v>
      </c>
      <c r="M2" s="6">
        <v>2018</v>
      </c>
      <c r="N2" s="11"/>
    </row>
    <row r="3" spans="1:14" x14ac:dyDescent="0.3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11"/>
    </row>
    <row r="4" spans="1:14" x14ac:dyDescent="0.35">
      <c r="A4" s="12"/>
      <c r="B4" s="13" t="s">
        <v>6</v>
      </c>
      <c r="C4" s="13"/>
      <c r="D4" s="13" t="s">
        <v>7</v>
      </c>
      <c r="E4" s="13" t="s">
        <v>8</v>
      </c>
      <c r="F4" s="13" t="s">
        <v>9</v>
      </c>
      <c r="G4" s="13" t="s">
        <v>10</v>
      </c>
      <c r="H4" s="13" t="s">
        <v>11</v>
      </c>
      <c r="I4" s="13" t="s">
        <v>12</v>
      </c>
      <c r="J4" s="13" t="s">
        <v>13</v>
      </c>
      <c r="K4" s="13" t="s">
        <v>14</v>
      </c>
      <c r="L4" s="13" t="s">
        <v>15</v>
      </c>
      <c r="M4" s="13" t="s">
        <v>16</v>
      </c>
      <c r="N4" s="60"/>
    </row>
    <row r="5" spans="1:14" ht="15" thickBot="1" x14ac:dyDescent="0.4">
      <c r="A5" s="11"/>
      <c r="B5" s="61"/>
      <c r="C5" s="61"/>
      <c r="D5" s="61"/>
      <c r="E5" s="61"/>
      <c r="F5" s="60"/>
      <c r="G5" s="60"/>
      <c r="H5" s="60"/>
      <c r="I5" s="60"/>
      <c r="J5" s="61"/>
      <c r="K5" s="60"/>
      <c r="L5" s="60"/>
      <c r="M5" s="61"/>
      <c r="N5" s="61"/>
    </row>
    <row r="6" spans="1:14" ht="15" thickBot="1" x14ac:dyDescent="0.4">
      <c r="A6" s="11"/>
      <c r="B6" s="61"/>
      <c r="C6" s="12"/>
      <c r="D6" s="69" t="s">
        <v>17</v>
      </c>
      <c r="E6" s="69" t="s">
        <v>17</v>
      </c>
      <c r="F6" s="69" t="s">
        <v>17</v>
      </c>
      <c r="G6" s="69" t="s">
        <v>17</v>
      </c>
      <c r="H6" s="69" t="s">
        <v>17</v>
      </c>
      <c r="I6" s="69" t="s">
        <v>17</v>
      </c>
      <c r="J6" s="70" t="s">
        <v>104</v>
      </c>
      <c r="K6" s="70" t="s">
        <v>19</v>
      </c>
      <c r="L6" s="70" t="s">
        <v>20</v>
      </c>
      <c r="M6" s="70" t="s">
        <v>20</v>
      </c>
      <c r="N6" s="61"/>
    </row>
    <row r="7" spans="1:14" ht="73" thickBot="1" x14ac:dyDescent="0.65">
      <c r="A7" s="18" t="s">
        <v>21</v>
      </c>
      <c r="B7" s="11"/>
      <c r="C7" s="71"/>
      <c r="D7" s="66" t="s">
        <v>23</v>
      </c>
      <c r="E7" s="66" t="s">
        <v>24</v>
      </c>
      <c r="F7" s="77" t="s">
        <v>110</v>
      </c>
      <c r="G7" s="77" t="s">
        <v>111</v>
      </c>
      <c r="H7" s="68" t="s">
        <v>25</v>
      </c>
      <c r="I7" s="67" t="s">
        <v>26</v>
      </c>
      <c r="J7" s="67" t="s">
        <v>27</v>
      </c>
      <c r="K7" s="68" t="s">
        <v>28</v>
      </c>
      <c r="L7" s="67" t="s">
        <v>29</v>
      </c>
      <c r="M7" s="67" t="s">
        <v>30</v>
      </c>
      <c r="N7" s="62"/>
    </row>
    <row r="8" spans="1:14" x14ac:dyDescent="0.35">
      <c r="A8" s="21">
        <v>1</v>
      </c>
      <c r="B8" s="22" t="s">
        <v>31</v>
      </c>
      <c r="C8" s="23"/>
      <c r="D8" s="8"/>
      <c r="E8" s="8"/>
      <c r="F8" s="8"/>
      <c r="G8" s="8"/>
      <c r="H8" s="8"/>
      <c r="I8" s="8"/>
      <c r="J8" s="8"/>
      <c r="K8" s="8"/>
      <c r="L8" s="8"/>
      <c r="M8" s="8"/>
      <c r="N8" s="11"/>
    </row>
    <row r="9" spans="1:14" x14ac:dyDescent="0.35">
      <c r="A9" s="21">
        <f t="shared" ref="A9:A45" si="0">+A8+1</f>
        <v>2</v>
      </c>
      <c r="B9" s="24" t="s">
        <v>32</v>
      </c>
      <c r="C9" s="25"/>
      <c r="D9" s="27"/>
      <c r="E9" s="27">
        <v>-595797706.97160006</v>
      </c>
      <c r="F9" s="27"/>
      <c r="G9" s="27">
        <v>-10732914.718399923</v>
      </c>
      <c r="H9" s="27">
        <v>5134307.6900000572</v>
      </c>
      <c r="I9" s="27"/>
      <c r="J9" s="24">
        <f>SUM(D9:I9)</f>
        <v>-601396313.99999988</v>
      </c>
      <c r="K9" s="24">
        <f>+'9-ADIT-3 2018'!I12</f>
        <v>0</v>
      </c>
      <c r="L9" s="24">
        <f>IF(+J9+K9&gt;0,+J9+K9,0)</f>
        <v>0</v>
      </c>
      <c r="M9" s="24">
        <f>IF(+J9+K9&gt;0,0,+J9+K9)</f>
        <v>-601396313.99999988</v>
      </c>
      <c r="N9" s="11"/>
    </row>
    <row r="10" spans="1:14" x14ac:dyDescent="0.35">
      <c r="A10" s="21">
        <f t="shared" si="0"/>
        <v>3</v>
      </c>
      <c r="B10" s="24" t="s">
        <v>33</v>
      </c>
      <c r="C10" s="25"/>
      <c r="D10" s="27">
        <v>10441650.129399993</v>
      </c>
      <c r="E10" s="27"/>
      <c r="F10" s="27">
        <v>-326864.17679998185</v>
      </c>
      <c r="G10" s="27"/>
      <c r="H10" s="27"/>
      <c r="I10" s="27">
        <v>-1206078.9526000135</v>
      </c>
      <c r="J10" s="24">
        <f t="shared" ref="J10:J13" si="1">SUM(D10:I10)</f>
        <v>8908706.9999999963</v>
      </c>
      <c r="K10" s="24">
        <f>+'9-ADIT-3 2018'!I13</f>
        <v>0</v>
      </c>
      <c r="L10" s="24">
        <f t="shared" ref="L10:L12" si="2">IF(+J10+K10&gt;0,+J10+K10,0)</f>
        <v>8908706.9999999963</v>
      </c>
      <c r="M10" s="24">
        <f t="shared" ref="M10:M12" si="3">IF(+J10+K10&gt;0,0,+J10+K10)</f>
        <v>0</v>
      </c>
      <c r="N10" s="11"/>
    </row>
    <row r="11" spans="1:14" x14ac:dyDescent="0.35">
      <c r="A11" s="21">
        <f t="shared" si="0"/>
        <v>4</v>
      </c>
      <c r="B11" s="24" t="s">
        <v>34</v>
      </c>
      <c r="C11" s="25"/>
      <c r="D11" s="27">
        <v>5837549.2000000011</v>
      </c>
      <c r="E11" s="27"/>
      <c r="F11" s="27">
        <v>0</v>
      </c>
      <c r="G11" s="27"/>
      <c r="H11" s="27"/>
      <c r="I11" s="27">
        <v>-898084</v>
      </c>
      <c r="J11" s="24">
        <f t="shared" si="1"/>
        <v>4939465.2000000011</v>
      </c>
      <c r="K11" s="24">
        <f>+'9-ADIT-3 2018'!I14</f>
        <v>0</v>
      </c>
      <c r="L11" s="24">
        <f t="shared" si="2"/>
        <v>4939465.2000000011</v>
      </c>
      <c r="M11" s="24">
        <f t="shared" si="3"/>
        <v>0</v>
      </c>
      <c r="N11" s="11"/>
    </row>
    <row r="12" spans="1:14" x14ac:dyDescent="0.35">
      <c r="A12" s="21">
        <f t="shared" si="0"/>
        <v>5</v>
      </c>
      <c r="B12" s="24" t="s">
        <v>35</v>
      </c>
      <c r="C12" s="25"/>
      <c r="D12" s="27">
        <v>20208189.679999996</v>
      </c>
      <c r="E12" s="27"/>
      <c r="F12" s="27">
        <v>487152.25999999995</v>
      </c>
      <c r="G12" s="27"/>
      <c r="H12" s="27">
        <v>0</v>
      </c>
      <c r="I12" s="27"/>
      <c r="J12" s="24">
        <f t="shared" si="1"/>
        <v>20695341.939999998</v>
      </c>
      <c r="K12" s="24">
        <f>+'9-ADIT-3 2018'!I15</f>
        <v>0</v>
      </c>
      <c r="L12" s="24">
        <f t="shared" si="2"/>
        <v>20695341.939999998</v>
      </c>
      <c r="M12" s="24">
        <f t="shared" si="3"/>
        <v>0</v>
      </c>
      <c r="N12" s="11"/>
    </row>
    <row r="13" spans="1:14" x14ac:dyDescent="0.35">
      <c r="A13" s="21">
        <f t="shared" si="0"/>
        <v>6</v>
      </c>
      <c r="B13" s="28" t="s">
        <v>36</v>
      </c>
      <c r="C13" s="29"/>
      <c r="D13" s="27"/>
      <c r="E13" s="27"/>
      <c r="F13" s="27"/>
      <c r="G13" s="27"/>
      <c r="H13" s="27"/>
      <c r="I13" s="27"/>
      <c r="J13" s="24">
        <f t="shared" si="1"/>
        <v>0</v>
      </c>
      <c r="K13" s="24"/>
      <c r="L13" s="24"/>
      <c r="M13" s="24"/>
      <c r="N13" s="11"/>
    </row>
    <row r="14" spans="1:14" x14ac:dyDescent="0.35">
      <c r="A14" s="30" t="s">
        <v>37</v>
      </c>
      <c r="B14" s="63" t="s">
        <v>38</v>
      </c>
      <c r="C14" s="31"/>
      <c r="D14" s="32">
        <f t="shared" ref="D14:I14" si="4">SUM(D9:D13)</f>
        <v>36487389.009399988</v>
      </c>
      <c r="E14" s="32">
        <f t="shared" si="4"/>
        <v>-595797706.97160006</v>
      </c>
      <c r="F14" s="32">
        <f t="shared" si="4"/>
        <v>160288.0832000181</v>
      </c>
      <c r="G14" s="32">
        <f t="shared" si="4"/>
        <v>-10732914.718399923</v>
      </c>
      <c r="H14" s="32">
        <f t="shared" si="4"/>
        <v>5134307.6900000572</v>
      </c>
      <c r="I14" s="32">
        <f t="shared" si="4"/>
        <v>-2104162.9526000135</v>
      </c>
      <c r="J14" s="32">
        <f t="shared" ref="J14:M14" si="5">SUM(J9:J13)</f>
        <v>-566852799.8599999</v>
      </c>
      <c r="K14" s="32">
        <f t="shared" si="5"/>
        <v>0</v>
      </c>
      <c r="L14" s="32">
        <f t="shared" si="5"/>
        <v>34543514.139999993</v>
      </c>
      <c r="M14" s="32">
        <f t="shared" si="5"/>
        <v>-601396313.99999988</v>
      </c>
      <c r="N14" s="11"/>
    </row>
    <row r="15" spans="1:14" x14ac:dyDescent="0.35">
      <c r="A15" s="21"/>
      <c r="B15" s="24"/>
      <c r="C15" s="31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11"/>
    </row>
    <row r="16" spans="1:14" x14ac:dyDescent="0.35">
      <c r="A16" s="21">
        <v>100</v>
      </c>
      <c r="B16" s="64" t="s">
        <v>39</v>
      </c>
      <c r="C16" s="35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11"/>
    </row>
    <row r="17" spans="1:14" x14ac:dyDescent="0.35">
      <c r="A17" s="21">
        <f t="shared" si="0"/>
        <v>101</v>
      </c>
      <c r="B17" s="24" t="s">
        <v>40</v>
      </c>
      <c r="C17" s="25"/>
      <c r="D17" s="27"/>
      <c r="E17" s="27">
        <v>-30090014.421599992</v>
      </c>
      <c r="F17" s="27"/>
      <c r="G17" s="27">
        <v>1246444.3529999983</v>
      </c>
      <c r="H17" s="27">
        <v>3073706.0686000027</v>
      </c>
      <c r="I17" s="27"/>
      <c r="J17" s="24">
        <f t="shared" ref="J17:J23" si="6">SUM(D17:I17)</f>
        <v>-25769863.999999989</v>
      </c>
      <c r="K17" s="24">
        <f>+'9-ADIT-3 2018'!I20</f>
        <v>0</v>
      </c>
      <c r="L17" s="24">
        <f t="shared" ref="L17:L22" si="7">IF(+J17+K17&gt;0,+J17+K17,0)</f>
        <v>0</v>
      </c>
      <c r="M17" s="24">
        <f t="shared" ref="M17:M22" si="8">IF(+J17+K17&gt;0,0,+J17+K17)</f>
        <v>-25769863.999999989</v>
      </c>
      <c r="N17" s="11"/>
    </row>
    <row r="18" spans="1:14" x14ac:dyDescent="0.35">
      <c r="A18" s="21">
        <f t="shared" si="0"/>
        <v>102</v>
      </c>
      <c r="B18" s="24" t="s">
        <v>41</v>
      </c>
      <c r="C18" s="25"/>
      <c r="D18" s="27"/>
      <c r="E18" s="27">
        <v>-4687661.4973999988</v>
      </c>
      <c r="F18" s="27"/>
      <c r="G18" s="27">
        <v>-288245.45960000111</v>
      </c>
      <c r="H18" s="27">
        <v>257460.9570000004</v>
      </c>
      <c r="I18" s="27"/>
      <c r="J18" s="24">
        <f t="shared" si="6"/>
        <v>-4718446</v>
      </c>
      <c r="K18" s="24">
        <f>+'9-ADIT-3 2018'!I21</f>
        <v>0</v>
      </c>
      <c r="L18" s="24">
        <f t="shared" si="7"/>
        <v>0</v>
      </c>
      <c r="M18" s="24">
        <f t="shared" si="8"/>
        <v>-4718446</v>
      </c>
      <c r="N18" s="11"/>
    </row>
    <row r="19" spans="1:14" x14ac:dyDescent="0.35">
      <c r="A19" s="21">
        <f t="shared" si="0"/>
        <v>103</v>
      </c>
      <c r="B19" s="24" t="s">
        <v>42</v>
      </c>
      <c r="C19" s="25"/>
      <c r="D19" s="27"/>
      <c r="E19" s="27">
        <v>-39668132.76439999</v>
      </c>
      <c r="F19" s="27"/>
      <c r="G19" s="27">
        <v>-2486903.9160000049</v>
      </c>
      <c r="H19" s="27">
        <v>2032835.6804000065</v>
      </c>
      <c r="I19" s="27"/>
      <c r="J19" s="24">
        <f t="shared" si="6"/>
        <v>-40122200.999999993</v>
      </c>
      <c r="K19" s="24">
        <f>+'9-ADIT-3 2018'!I22</f>
        <v>0</v>
      </c>
      <c r="L19" s="24">
        <f t="shared" si="7"/>
        <v>0</v>
      </c>
      <c r="M19" s="24">
        <f t="shared" si="8"/>
        <v>-40122200.999999993</v>
      </c>
      <c r="N19" s="11"/>
    </row>
    <row r="20" spans="1:14" x14ac:dyDescent="0.35">
      <c r="A20" s="21">
        <f t="shared" si="0"/>
        <v>104</v>
      </c>
      <c r="B20" s="24" t="s">
        <v>43</v>
      </c>
      <c r="C20" s="25"/>
      <c r="D20" s="27"/>
      <c r="E20" s="27">
        <v>-2159277.7695999998</v>
      </c>
      <c r="F20" s="27"/>
      <c r="G20" s="27">
        <v>-647072.00160000077</v>
      </c>
      <c r="H20" s="27">
        <v>456606.73810000019</v>
      </c>
      <c r="I20" s="27"/>
      <c r="J20" s="24">
        <f t="shared" si="6"/>
        <v>-2349743.0331000001</v>
      </c>
      <c r="K20" s="24">
        <f>+'9-ADIT-3 2018'!I23</f>
        <v>0</v>
      </c>
      <c r="L20" s="24">
        <f t="shared" si="7"/>
        <v>0</v>
      </c>
      <c r="M20" s="24">
        <f t="shared" si="8"/>
        <v>-2349743.0331000001</v>
      </c>
      <c r="N20" s="11"/>
    </row>
    <row r="21" spans="1:14" x14ac:dyDescent="0.35">
      <c r="A21" s="21">
        <f t="shared" si="0"/>
        <v>105</v>
      </c>
      <c r="B21" s="24" t="s">
        <v>44</v>
      </c>
      <c r="C21" s="25"/>
      <c r="D21" s="27"/>
      <c r="E21" s="27">
        <v>-7482082.4725999981</v>
      </c>
      <c r="F21" s="27"/>
      <c r="G21" s="27">
        <v>-1570969.9256999472</v>
      </c>
      <c r="H21" s="27">
        <v>1754672.5620000002</v>
      </c>
      <c r="I21" s="27"/>
      <c r="J21" s="24">
        <f t="shared" si="6"/>
        <v>-7298379.8362999456</v>
      </c>
      <c r="K21" s="24">
        <f>+'9-ADIT-3 2018'!I24</f>
        <v>0</v>
      </c>
      <c r="L21" s="24">
        <f t="shared" si="7"/>
        <v>0</v>
      </c>
      <c r="M21" s="24">
        <f t="shared" si="8"/>
        <v>-7298379.8362999456</v>
      </c>
      <c r="N21" s="11"/>
    </row>
    <row r="22" spans="1:14" x14ac:dyDescent="0.35">
      <c r="A22" s="21">
        <f t="shared" si="0"/>
        <v>106</v>
      </c>
      <c r="B22" s="24" t="s">
        <v>45</v>
      </c>
      <c r="C22" s="25"/>
      <c r="D22" s="27">
        <v>27597304.839999996</v>
      </c>
      <c r="E22" s="27"/>
      <c r="F22" s="27">
        <v>-229999.11496327876</v>
      </c>
      <c r="G22" s="27"/>
      <c r="H22" s="27"/>
      <c r="I22" s="27">
        <v>-725843.90000000224</v>
      </c>
      <c r="J22" s="24">
        <f t="shared" si="6"/>
        <v>26641461.825036716</v>
      </c>
      <c r="K22" s="24">
        <f>+'9-ADIT-3 2018'!I25</f>
        <v>0</v>
      </c>
      <c r="L22" s="24">
        <f t="shared" si="7"/>
        <v>26641461.825036716</v>
      </c>
      <c r="M22" s="24">
        <f t="shared" si="8"/>
        <v>0</v>
      </c>
      <c r="N22" s="11"/>
    </row>
    <row r="23" spans="1:14" x14ac:dyDescent="0.35">
      <c r="A23" s="21">
        <f t="shared" si="0"/>
        <v>107</v>
      </c>
      <c r="B23" s="28" t="s">
        <v>36</v>
      </c>
      <c r="C23" s="29"/>
      <c r="D23" s="27"/>
      <c r="E23" s="27"/>
      <c r="F23" s="27"/>
      <c r="G23" s="27"/>
      <c r="H23" s="27"/>
      <c r="I23" s="27"/>
      <c r="J23" s="24">
        <f t="shared" si="6"/>
        <v>0</v>
      </c>
      <c r="K23" s="24"/>
      <c r="L23" s="24"/>
      <c r="M23" s="24"/>
      <c r="N23" s="11"/>
    </row>
    <row r="24" spans="1:14" x14ac:dyDescent="0.35">
      <c r="A24" s="30" t="s">
        <v>46</v>
      </c>
      <c r="B24" s="63" t="s">
        <v>47</v>
      </c>
      <c r="C24" s="31"/>
      <c r="D24" s="36">
        <f t="shared" ref="D24:I24" si="9">SUM(D17:D23)</f>
        <v>27597304.839999996</v>
      </c>
      <c r="E24" s="36">
        <f t="shared" si="9"/>
        <v>-84087168.925599977</v>
      </c>
      <c r="F24" s="36">
        <f t="shared" si="9"/>
        <v>-229999.11496327876</v>
      </c>
      <c r="G24" s="36">
        <f t="shared" si="9"/>
        <v>-3746746.9498999557</v>
      </c>
      <c r="H24" s="36">
        <f t="shared" si="9"/>
        <v>7575282.0061000092</v>
      </c>
      <c r="I24" s="36">
        <f t="shared" si="9"/>
        <v>-725843.90000000224</v>
      </c>
      <c r="J24" s="36">
        <f t="shared" ref="J24:M24" si="10">SUM(J17:J23)</f>
        <v>-53617172.044363201</v>
      </c>
      <c r="K24" s="36">
        <f t="shared" si="10"/>
        <v>0</v>
      </c>
      <c r="L24" s="36">
        <f t="shared" si="10"/>
        <v>26641461.825036716</v>
      </c>
      <c r="M24" s="36">
        <f t="shared" si="10"/>
        <v>-80258633.86939992</v>
      </c>
      <c r="N24" s="11"/>
    </row>
    <row r="25" spans="1:14" x14ac:dyDescent="0.35">
      <c r="A25" s="21"/>
      <c r="B25" s="24"/>
      <c r="C25" s="31"/>
      <c r="D25" s="37"/>
      <c r="E25" s="37"/>
      <c r="F25" s="37"/>
      <c r="G25" s="37"/>
      <c r="H25" s="37"/>
      <c r="I25" s="37"/>
      <c r="J25" s="37"/>
      <c r="K25" s="37"/>
      <c r="L25" s="37"/>
      <c r="M25" s="38"/>
      <c r="N25" s="11"/>
    </row>
    <row r="26" spans="1:14" x14ac:dyDescent="0.35">
      <c r="A26" s="30" t="s">
        <v>48</v>
      </c>
      <c r="B26" s="65" t="s">
        <v>49</v>
      </c>
      <c r="C26" s="25"/>
      <c r="D26" s="40"/>
      <c r="E26" s="40">
        <v>38167999.939999998</v>
      </c>
      <c r="F26" s="40">
        <v>18116884.52</v>
      </c>
      <c r="G26" s="40"/>
      <c r="H26" s="40"/>
      <c r="I26" s="40">
        <v>-633239.46000000834</v>
      </c>
      <c r="J26" s="41">
        <f>SUM(D26:I26)</f>
        <v>55651644.999999985</v>
      </c>
      <c r="K26" s="41">
        <f>+'9-ADIT-3 2018'!I29</f>
        <v>0</v>
      </c>
      <c r="L26" s="41">
        <f>IF(+J26+K26&gt;0,+J26+K26,0)</f>
        <v>55651644.999999985</v>
      </c>
      <c r="M26" s="41">
        <f>IF(+J26+K26&gt;0,0,+J26+K26)</f>
        <v>0</v>
      </c>
      <c r="N26" s="11"/>
    </row>
    <row r="27" spans="1:14" x14ac:dyDescent="0.35">
      <c r="A27" s="21"/>
      <c r="B27" s="24"/>
      <c r="C27" s="31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11"/>
    </row>
    <row r="28" spans="1:14" ht="15" thickBot="1" x14ac:dyDescent="0.4">
      <c r="A28" s="30" t="s">
        <v>50</v>
      </c>
      <c r="B28" s="39" t="s">
        <v>51</v>
      </c>
      <c r="C28" s="43"/>
      <c r="D28" s="44">
        <f t="shared" ref="D28:M28" si="11">+D26+D24+D14</f>
        <v>64084693.849399984</v>
      </c>
      <c r="E28" s="44">
        <f t="shared" si="11"/>
        <v>-641716875.95720005</v>
      </c>
      <c r="F28" s="44">
        <f t="shared" si="11"/>
        <v>18047173.48823674</v>
      </c>
      <c r="G28" s="44">
        <f t="shared" si="11"/>
        <v>-14479661.66829988</v>
      </c>
      <c r="H28" s="44">
        <f t="shared" si="11"/>
        <v>12709589.696100067</v>
      </c>
      <c r="I28" s="44">
        <f t="shared" si="11"/>
        <v>-3463246.312600024</v>
      </c>
      <c r="J28" s="44">
        <f t="shared" si="11"/>
        <v>-564818326.90436316</v>
      </c>
      <c r="K28" s="44">
        <f t="shared" si="11"/>
        <v>0</v>
      </c>
      <c r="L28" s="44">
        <f t="shared" si="11"/>
        <v>116836620.96503669</v>
      </c>
      <c r="M28" s="44">
        <f t="shared" si="11"/>
        <v>-681654947.86939979</v>
      </c>
      <c r="N28" s="11"/>
    </row>
    <row r="29" spans="1:14" ht="15" thickTop="1" x14ac:dyDescent="0.35">
      <c r="A29" s="21"/>
      <c r="B29" s="45"/>
      <c r="C29" s="46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11"/>
    </row>
    <row r="30" spans="1:14" x14ac:dyDescent="0.35">
      <c r="A30" s="30" t="s">
        <v>52</v>
      </c>
      <c r="B30" s="64" t="s">
        <v>53</v>
      </c>
      <c r="C30" s="35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11"/>
    </row>
    <row r="31" spans="1:14" x14ac:dyDescent="0.35">
      <c r="A31" s="21">
        <f t="shared" si="0"/>
        <v>301</v>
      </c>
      <c r="B31" s="24" t="s">
        <v>54</v>
      </c>
      <c r="C31" s="25"/>
      <c r="D31" s="27">
        <v>56921.999999999985</v>
      </c>
      <c r="E31" s="27"/>
      <c r="F31" s="27"/>
      <c r="G31" s="27"/>
      <c r="H31" s="27"/>
      <c r="I31" s="27">
        <v>-56921.999999999985</v>
      </c>
      <c r="J31" s="24">
        <f t="shared" ref="J31:J45" si="12">SUM(D31:I31)</f>
        <v>0</v>
      </c>
      <c r="K31" s="24">
        <f>+'9-ADIT-3 2018'!I34</f>
        <v>0</v>
      </c>
      <c r="L31" s="24">
        <f t="shared" ref="L31:L44" si="13">IF(+J31+K31&gt;0,+J31+K31,0)</f>
        <v>0</v>
      </c>
      <c r="M31" s="24">
        <f t="shared" ref="M31:M44" si="14">IF(+J31+K31&gt;0,0,+J31+K31)</f>
        <v>0</v>
      </c>
      <c r="N31" s="11"/>
    </row>
    <row r="32" spans="1:14" x14ac:dyDescent="0.35">
      <c r="A32" s="21">
        <f t="shared" si="0"/>
        <v>302</v>
      </c>
      <c r="B32" s="24" t="s">
        <v>55</v>
      </c>
      <c r="C32" s="25"/>
      <c r="D32" s="27">
        <v>39710</v>
      </c>
      <c r="E32" s="27"/>
      <c r="F32" s="27"/>
      <c r="G32" s="27"/>
      <c r="H32" s="27"/>
      <c r="I32" s="27">
        <v>-39710</v>
      </c>
      <c r="J32" s="24">
        <f t="shared" si="12"/>
        <v>0</v>
      </c>
      <c r="K32" s="24">
        <f>+'9-ADIT-3 2018'!I35</f>
        <v>0</v>
      </c>
      <c r="L32" s="24">
        <f t="shared" si="13"/>
        <v>0</v>
      </c>
      <c r="M32" s="24">
        <f t="shared" si="14"/>
        <v>0</v>
      </c>
      <c r="N32" s="11"/>
    </row>
    <row r="33" spans="1:14" x14ac:dyDescent="0.35">
      <c r="A33" s="21">
        <f t="shared" si="0"/>
        <v>303</v>
      </c>
      <c r="B33" s="24" t="s">
        <v>56</v>
      </c>
      <c r="C33" s="25"/>
      <c r="D33" s="27">
        <v>67658.999999999985</v>
      </c>
      <c r="E33" s="27"/>
      <c r="F33" s="27"/>
      <c r="G33" s="27"/>
      <c r="H33" s="27"/>
      <c r="I33" s="27">
        <v>-67658.999999999985</v>
      </c>
      <c r="J33" s="24">
        <f t="shared" si="12"/>
        <v>0</v>
      </c>
      <c r="K33" s="24">
        <f>+'9-ADIT-3 2018'!I36</f>
        <v>0</v>
      </c>
      <c r="L33" s="24">
        <f t="shared" si="13"/>
        <v>0</v>
      </c>
      <c r="M33" s="24">
        <f t="shared" si="14"/>
        <v>0</v>
      </c>
      <c r="N33" s="11"/>
    </row>
    <row r="34" spans="1:14" x14ac:dyDescent="0.35">
      <c r="A34" s="21">
        <f t="shared" si="0"/>
        <v>304</v>
      </c>
      <c r="B34" s="24" t="s">
        <v>57</v>
      </c>
      <c r="C34" s="25"/>
      <c r="D34" s="27">
        <v>6060</v>
      </c>
      <c r="E34" s="27"/>
      <c r="F34" s="27"/>
      <c r="G34" s="27"/>
      <c r="H34" s="27"/>
      <c r="I34" s="27">
        <v>-6060</v>
      </c>
      <c r="J34" s="24">
        <f t="shared" si="12"/>
        <v>0</v>
      </c>
      <c r="K34" s="24">
        <f>+'9-ADIT-3 2018'!I37</f>
        <v>0</v>
      </c>
      <c r="L34" s="24">
        <f t="shared" si="13"/>
        <v>0</v>
      </c>
      <c r="M34" s="24">
        <f t="shared" si="14"/>
        <v>0</v>
      </c>
      <c r="N34" s="11"/>
    </row>
    <row r="35" spans="1:14" x14ac:dyDescent="0.35">
      <c r="A35" s="21">
        <f t="shared" si="0"/>
        <v>305</v>
      </c>
      <c r="B35" s="24" t="s">
        <v>58</v>
      </c>
      <c r="C35" s="25"/>
      <c r="D35" s="27">
        <v>13332.999999999996</v>
      </c>
      <c r="E35" s="27"/>
      <c r="F35" s="27"/>
      <c r="G35" s="27"/>
      <c r="H35" s="27"/>
      <c r="I35" s="27">
        <v>-13332.999999999996</v>
      </c>
      <c r="J35" s="24">
        <f t="shared" si="12"/>
        <v>0</v>
      </c>
      <c r="K35" s="24">
        <f>+'9-ADIT-3 2018'!I38</f>
        <v>0</v>
      </c>
      <c r="L35" s="24">
        <f t="shared" si="13"/>
        <v>0</v>
      </c>
      <c r="M35" s="24">
        <f t="shared" si="14"/>
        <v>0</v>
      </c>
      <c r="N35" s="11"/>
    </row>
    <row r="36" spans="1:14" x14ac:dyDescent="0.35">
      <c r="A36" s="21">
        <f t="shared" si="0"/>
        <v>306</v>
      </c>
      <c r="B36" s="24" t="s">
        <v>59</v>
      </c>
      <c r="C36" s="25"/>
      <c r="D36" s="27">
        <v>743490.99999999977</v>
      </c>
      <c r="E36" s="27"/>
      <c r="F36" s="27"/>
      <c r="G36" s="27"/>
      <c r="H36" s="27"/>
      <c r="I36" s="27">
        <v>-743490.99999999977</v>
      </c>
      <c r="J36" s="24">
        <f t="shared" si="12"/>
        <v>0</v>
      </c>
      <c r="K36" s="24">
        <f>+'9-ADIT-3 2018'!I39</f>
        <v>0</v>
      </c>
      <c r="L36" s="24">
        <f t="shared" si="13"/>
        <v>0</v>
      </c>
      <c r="M36" s="24">
        <f t="shared" si="14"/>
        <v>0</v>
      </c>
      <c r="N36" s="11"/>
    </row>
    <row r="37" spans="1:14" x14ac:dyDescent="0.35">
      <c r="A37" s="21">
        <f t="shared" si="0"/>
        <v>307</v>
      </c>
      <c r="B37" s="24" t="s">
        <v>60</v>
      </c>
      <c r="C37" s="25"/>
      <c r="D37" s="27">
        <v>302368.7707954697</v>
      </c>
      <c r="E37" s="27"/>
      <c r="F37" s="27"/>
      <c r="G37" s="27"/>
      <c r="H37" s="27"/>
      <c r="I37" s="27">
        <v>-302368.7707954697</v>
      </c>
      <c r="J37" s="24">
        <f t="shared" si="12"/>
        <v>0</v>
      </c>
      <c r="K37" s="24">
        <f>+'9-ADIT-3 2018'!I40</f>
        <v>0</v>
      </c>
      <c r="L37" s="24">
        <f t="shared" si="13"/>
        <v>0</v>
      </c>
      <c r="M37" s="24">
        <f t="shared" si="14"/>
        <v>0</v>
      </c>
      <c r="N37" s="11"/>
    </row>
    <row r="38" spans="1:14" x14ac:dyDescent="0.35">
      <c r="A38" s="21">
        <f t="shared" si="0"/>
        <v>308</v>
      </c>
      <c r="B38" s="24" t="s">
        <v>61</v>
      </c>
      <c r="C38" s="25"/>
      <c r="D38" s="27">
        <v>876422</v>
      </c>
      <c r="E38" s="27"/>
      <c r="F38" s="27"/>
      <c r="G38" s="27"/>
      <c r="H38" s="27"/>
      <c r="I38" s="27">
        <v>-876422</v>
      </c>
      <c r="J38" s="24">
        <f t="shared" si="12"/>
        <v>0</v>
      </c>
      <c r="K38" s="24">
        <f>+'9-ADIT-3 2018'!I41</f>
        <v>0</v>
      </c>
      <c r="L38" s="24">
        <f t="shared" si="13"/>
        <v>0</v>
      </c>
      <c r="M38" s="24">
        <f t="shared" si="14"/>
        <v>0</v>
      </c>
      <c r="N38" s="11"/>
    </row>
    <row r="39" spans="1:14" x14ac:dyDescent="0.35">
      <c r="A39" s="21">
        <f t="shared" si="0"/>
        <v>309</v>
      </c>
      <c r="B39" s="24" t="s">
        <v>62</v>
      </c>
      <c r="C39" s="25"/>
      <c r="D39" s="27">
        <v>109342</v>
      </c>
      <c r="E39" s="27"/>
      <c r="F39" s="27"/>
      <c r="G39" s="27"/>
      <c r="H39" s="27"/>
      <c r="I39" s="27">
        <v>-109342</v>
      </c>
      <c r="J39" s="24">
        <f t="shared" si="12"/>
        <v>0</v>
      </c>
      <c r="K39" s="24">
        <f>+'9-ADIT-3 2018'!I42</f>
        <v>0</v>
      </c>
      <c r="L39" s="24">
        <f t="shared" si="13"/>
        <v>0</v>
      </c>
      <c r="M39" s="24">
        <f t="shared" si="14"/>
        <v>0</v>
      </c>
      <c r="N39" s="11"/>
    </row>
    <row r="40" spans="1:14" x14ac:dyDescent="0.35">
      <c r="A40" s="21">
        <f t="shared" si="0"/>
        <v>310</v>
      </c>
      <c r="B40" s="24" t="s">
        <v>63</v>
      </c>
      <c r="C40" s="25"/>
      <c r="D40" s="27">
        <v>83738.999999999956</v>
      </c>
      <c r="E40" s="27"/>
      <c r="F40" s="27"/>
      <c r="G40" s="27"/>
      <c r="H40" s="27"/>
      <c r="I40" s="27">
        <v>-83738.999999999956</v>
      </c>
      <c r="J40" s="24">
        <f t="shared" si="12"/>
        <v>0</v>
      </c>
      <c r="K40" s="24">
        <f>+'9-ADIT-3 2018'!I43</f>
        <v>0</v>
      </c>
      <c r="L40" s="24">
        <f t="shared" si="13"/>
        <v>0</v>
      </c>
      <c r="M40" s="24">
        <f t="shared" si="14"/>
        <v>0</v>
      </c>
      <c r="N40" s="11"/>
    </row>
    <row r="41" spans="1:14" x14ac:dyDescent="0.35">
      <c r="A41" s="21">
        <f t="shared" si="0"/>
        <v>311</v>
      </c>
      <c r="B41" s="24" t="s">
        <v>64</v>
      </c>
      <c r="C41" s="25"/>
      <c r="D41" s="27">
        <v>229273.99999999994</v>
      </c>
      <c r="E41" s="27"/>
      <c r="F41" s="27"/>
      <c r="G41" s="27"/>
      <c r="H41" s="27"/>
      <c r="I41" s="27">
        <v>-229273.99999999994</v>
      </c>
      <c r="J41" s="24">
        <f t="shared" si="12"/>
        <v>0</v>
      </c>
      <c r="K41" s="24">
        <f>+'9-ADIT-3 2018'!I44</f>
        <v>0</v>
      </c>
      <c r="L41" s="24">
        <f t="shared" si="13"/>
        <v>0</v>
      </c>
      <c r="M41" s="24">
        <f t="shared" si="14"/>
        <v>0</v>
      </c>
      <c r="N41" s="11"/>
    </row>
    <row r="42" spans="1:14" x14ac:dyDescent="0.35">
      <c r="A42" s="21">
        <f t="shared" si="0"/>
        <v>312</v>
      </c>
      <c r="B42" s="24" t="s">
        <v>65</v>
      </c>
      <c r="C42" s="25"/>
      <c r="D42" s="27"/>
      <c r="E42" s="27">
        <v>-3689885.7707954692</v>
      </c>
      <c r="F42" s="27"/>
      <c r="G42" s="27">
        <v>117731.32</v>
      </c>
      <c r="H42" s="27">
        <v>3572154.4507954693</v>
      </c>
      <c r="I42" s="27"/>
      <c r="J42" s="24">
        <f t="shared" si="12"/>
        <v>0</v>
      </c>
      <c r="K42" s="24">
        <f>+'9-ADIT-3 2018'!I45</f>
        <v>0</v>
      </c>
      <c r="L42" s="24">
        <f t="shared" si="13"/>
        <v>0</v>
      </c>
      <c r="M42" s="24">
        <f t="shared" si="14"/>
        <v>0</v>
      </c>
      <c r="N42" s="11"/>
    </row>
    <row r="43" spans="1:14" x14ac:dyDescent="0.35">
      <c r="A43" s="21">
        <f t="shared" si="0"/>
        <v>313</v>
      </c>
      <c r="B43" s="24" t="s">
        <v>66</v>
      </c>
      <c r="C43" s="25"/>
      <c r="D43" s="27"/>
      <c r="E43" s="27">
        <v>-3476778</v>
      </c>
      <c r="F43" s="27"/>
      <c r="G43" s="27"/>
      <c r="H43" s="27">
        <v>3476778</v>
      </c>
      <c r="I43" s="27"/>
      <c r="J43" s="24">
        <f t="shared" si="12"/>
        <v>0</v>
      </c>
      <c r="K43" s="24">
        <f>+'9-ADIT-3 2018'!I46</f>
        <v>0</v>
      </c>
      <c r="L43" s="24">
        <f t="shared" si="13"/>
        <v>0</v>
      </c>
      <c r="M43" s="24">
        <f t="shared" si="14"/>
        <v>0</v>
      </c>
      <c r="N43" s="11"/>
    </row>
    <row r="44" spans="1:14" x14ac:dyDescent="0.35">
      <c r="A44" s="21">
        <f t="shared" si="0"/>
        <v>314</v>
      </c>
      <c r="B44" s="24" t="s">
        <v>67</v>
      </c>
      <c r="C44" s="25"/>
      <c r="D44" s="27"/>
      <c r="E44" s="27">
        <v>-29021.999999999993</v>
      </c>
      <c r="F44" s="27"/>
      <c r="G44" s="27"/>
      <c r="H44" s="27">
        <v>29021.999999999993</v>
      </c>
      <c r="I44" s="27"/>
      <c r="J44" s="24">
        <f t="shared" si="12"/>
        <v>0</v>
      </c>
      <c r="K44" s="24">
        <f>+'9-ADIT-3 2018'!I47</f>
        <v>0</v>
      </c>
      <c r="L44" s="24">
        <f t="shared" si="13"/>
        <v>0</v>
      </c>
      <c r="M44" s="24">
        <f t="shared" si="14"/>
        <v>0</v>
      </c>
      <c r="N44" s="11"/>
    </row>
    <row r="45" spans="1:14" x14ac:dyDescent="0.35">
      <c r="A45" s="21">
        <f t="shared" si="0"/>
        <v>315</v>
      </c>
      <c r="B45" s="28" t="s">
        <v>36</v>
      </c>
      <c r="C45" s="27"/>
      <c r="D45" s="27"/>
      <c r="E45" s="27"/>
      <c r="F45" s="27"/>
      <c r="G45" s="27"/>
      <c r="H45" s="27"/>
      <c r="I45" s="27"/>
      <c r="J45" s="24">
        <f t="shared" si="12"/>
        <v>0</v>
      </c>
      <c r="K45" s="8"/>
      <c r="L45" s="8"/>
      <c r="M45" s="8"/>
      <c r="N45" s="11"/>
    </row>
    <row r="46" spans="1:14" ht="15" thickBot="1" x14ac:dyDescent="0.4">
      <c r="A46" s="30" t="s">
        <v>68</v>
      </c>
      <c r="B46" s="1" t="s">
        <v>69</v>
      </c>
      <c r="C46" s="1"/>
      <c r="D46" s="47">
        <f t="shared" ref="D46" si="15">SUM(D31:D45)</f>
        <v>2528320.7707954692</v>
      </c>
      <c r="E46" s="47">
        <f t="shared" ref="E46:I46" si="16">SUM(E31:E45)</f>
        <v>-7195685.7707954692</v>
      </c>
      <c r="F46" s="47">
        <f t="shared" si="16"/>
        <v>0</v>
      </c>
      <c r="G46" s="47">
        <f t="shared" si="16"/>
        <v>117731.32</v>
      </c>
      <c r="H46" s="47">
        <f t="shared" si="16"/>
        <v>7077954.4507954698</v>
      </c>
      <c r="I46" s="47">
        <f t="shared" si="16"/>
        <v>-2528320.7707954692</v>
      </c>
      <c r="J46" s="47">
        <f t="shared" ref="J46:M46" si="17">SUM(J31:J45)</f>
        <v>0</v>
      </c>
      <c r="K46" s="47">
        <f t="shared" si="17"/>
        <v>0</v>
      </c>
      <c r="L46" s="47">
        <f t="shared" si="17"/>
        <v>0</v>
      </c>
      <c r="M46" s="47">
        <f t="shared" si="17"/>
        <v>0</v>
      </c>
      <c r="N46" s="11"/>
    </row>
    <row r="47" spans="1:14" ht="15" thickTop="1" x14ac:dyDescent="0.35">
      <c r="A47" s="21"/>
      <c r="B47" s="8"/>
      <c r="C47" s="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11"/>
    </row>
    <row r="48" spans="1:14" ht="15" thickBot="1" x14ac:dyDescent="0.4">
      <c r="A48" s="21">
        <v>400</v>
      </c>
      <c r="B48" s="1" t="s">
        <v>70</v>
      </c>
      <c r="C48" s="1"/>
      <c r="D48" s="49">
        <f t="shared" ref="D48" si="18">D28+D46</f>
        <v>66613014.620195456</v>
      </c>
      <c r="E48" s="74">
        <f t="shared" ref="E48:M48" si="19">E28+E46</f>
        <v>-648912561.72799551</v>
      </c>
      <c r="F48" s="49">
        <f t="shared" si="19"/>
        <v>18047173.48823674</v>
      </c>
      <c r="G48" s="49">
        <f t="shared" si="19"/>
        <v>-14361930.34829988</v>
      </c>
      <c r="H48" s="49">
        <f t="shared" si="19"/>
        <v>19787544.146895535</v>
      </c>
      <c r="I48" s="49">
        <f t="shared" si="19"/>
        <v>-5991567.0833954932</v>
      </c>
      <c r="J48" s="49">
        <f t="shared" si="19"/>
        <v>-564818326.90436316</v>
      </c>
      <c r="K48" s="49">
        <f t="shared" si="19"/>
        <v>0</v>
      </c>
      <c r="L48" s="49">
        <f t="shared" si="19"/>
        <v>116836620.96503669</v>
      </c>
      <c r="M48" s="49">
        <f t="shared" si="19"/>
        <v>-681654947.86939979</v>
      </c>
      <c r="N48" s="11"/>
    </row>
    <row r="49" spans="1:14" ht="15.5" thickTop="1" thickBot="1" x14ac:dyDescent="0.4">
      <c r="A49" s="21">
        <v>500</v>
      </c>
      <c r="B49" s="1" t="s">
        <v>71</v>
      </c>
      <c r="C49" s="50"/>
      <c r="D49" s="8"/>
      <c r="E49" s="72">
        <f>+E48+D48</f>
        <v>-582299547.10780001</v>
      </c>
      <c r="F49" s="8"/>
      <c r="G49" s="8"/>
      <c r="H49" s="73"/>
      <c r="I49" s="72">
        <f>+I48+H48</f>
        <v>13795977.063500043</v>
      </c>
      <c r="J49" s="8"/>
      <c r="K49" s="8"/>
      <c r="L49" s="8"/>
      <c r="M49" s="72">
        <f>+M48+L48</f>
        <v>-564818326.90436316</v>
      </c>
      <c r="N49" s="11"/>
    </row>
    <row r="50" spans="1:14" ht="15" thickTop="1" x14ac:dyDescent="0.35">
      <c r="A50" s="21"/>
      <c r="B50" s="53" t="s">
        <v>72</v>
      </c>
      <c r="C50" s="54"/>
      <c r="D50" s="8"/>
      <c r="E50" s="8"/>
      <c r="F50" s="8"/>
      <c r="G50" s="8"/>
      <c r="H50" s="8"/>
      <c r="I50" s="8"/>
      <c r="J50" s="8"/>
      <c r="K50" s="8"/>
      <c r="L50" s="8"/>
      <c r="M50" s="8"/>
      <c r="N50" s="11"/>
    </row>
    <row r="51" spans="1:14" x14ac:dyDescent="0.35">
      <c r="A51" s="21"/>
      <c r="B51" s="76" t="s">
        <v>112</v>
      </c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11"/>
    </row>
    <row r="52" spans="1:14" x14ac:dyDescent="0.35">
      <c r="A52" s="21"/>
      <c r="B52" s="55" t="s">
        <v>73</v>
      </c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11"/>
    </row>
    <row r="53" spans="1:14" x14ac:dyDescent="0.35">
      <c r="A53" s="21"/>
      <c r="B53" s="11"/>
      <c r="C53" s="56" t="s">
        <v>74</v>
      </c>
      <c r="D53" s="57" t="s">
        <v>105</v>
      </c>
      <c r="E53" s="57"/>
      <c r="F53" s="8"/>
      <c r="G53" s="8"/>
      <c r="H53" s="8"/>
      <c r="I53" s="8"/>
      <c r="J53" s="8"/>
      <c r="K53" s="8"/>
      <c r="L53" s="8"/>
      <c r="M53" s="8"/>
      <c r="N53" s="11"/>
    </row>
    <row r="54" spans="1:14" x14ac:dyDescent="0.35">
      <c r="A54" s="21"/>
      <c r="B54" s="11"/>
      <c r="C54" s="56" t="s">
        <v>75</v>
      </c>
      <c r="D54" s="58">
        <v>2018</v>
      </c>
      <c r="E54" s="58"/>
      <c r="F54" s="8"/>
      <c r="G54" s="8"/>
      <c r="H54" s="8"/>
      <c r="I54" s="8"/>
      <c r="J54" s="8"/>
      <c r="K54" s="8"/>
      <c r="L54" s="8"/>
      <c r="M54" s="8"/>
      <c r="N54" s="11"/>
    </row>
    <row r="55" spans="1:14" x14ac:dyDescent="0.35">
      <c r="A55" s="21"/>
      <c r="B55" s="55" t="s">
        <v>76</v>
      </c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11"/>
    </row>
    <row r="56" spans="1:14" x14ac:dyDescent="0.35">
      <c r="A56" s="21"/>
      <c r="B56" s="11"/>
      <c r="C56" s="56" t="s">
        <v>74</v>
      </c>
      <c r="D56" s="57"/>
      <c r="E56" s="57"/>
      <c r="F56" s="8"/>
      <c r="G56" s="8"/>
      <c r="H56" s="8"/>
      <c r="I56" s="8"/>
      <c r="J56" s="8"/>
      <c r="K56" s="8"/>
      <c r="L56" s="8"/>
      <c r="M56" s="8"/>
      <c r="N56" s="11"/>
    </row>
    <row r="57" spans="1:14" x14ac:dyDescent="0.35">
      <c r="A57" s="21"/>
      <c r="B57" s="11"/>
      <c r="C57" s="56" t="s">
        <v>75</v>
      </c>
      <c r="D57" s="58"/>
      <c r="E57" s="58"/>
      <c r="F57" s="8"/>
      <c r="G57" s="8"/>
      <c r="H57" s="8"/>
      <c r="I57" s="8"/>
      <c r="J57" s="8"/>
      <c r="K57" s="8"/>
      <c r="L57" s="8"/>
      <c r="M57" s="8"/>
      <c r="N57" s="11"/>
    </row>
    <row r="58" spans="1:14" x14ac:dyDescent="0.35">
      <c r="A58" s="8"/>
      <c r="B58" s="55" t="s">
        <v>77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</row>
    <row r="59" spans="1:14" x14ac:dyDescent="0.35">
      <c r="A59" s="8"/>
      <c r="B59" s="11"/>
      <c r="C59" s="56" t="s">
        <v>74</v>
      </c>
      <c r="D59" s="57" t="s">
        <v>106</v>
      </c>
      <c r="E59" s="57"/>
      <c r="F59" s="11"/>
      <c r="G59" s="11"/>
      <c r="H59" s="11"/>
      <c r="I59" s="11"/>
      <c r="J59" s="11"/>
      <c r="K59" s="11"/>
      <c r="L59" s="11"/>
      <c r="M59" s="11"/>
      <c r="N59" s="11"/>
    </row>
    <row r="60" spans="1:14" x14ac:dyDescent="0.35">
      <c r="A60" s="8"/>
      <c r="B60" s="11"/>
      <c r="C60" s="56" t="s">
        <v>75</v>
      </c>
      <c r="D60" s="58">
        <v>2018</v>
      </c>
      <c r="E60" s="58"/>
      <c r="F60" s="11"/>
      <c r="G60" s="11"/>
      <c r="H60" s="11"/>
      <c r="I60" s="11"/>
      <c r="J60" s="11"/>
      <c r="K60" s="11"/>
      <c r="L60" s="11"/>
      <c r="M60" s="11"/>
      <c r="N60" s="11"/>
    </row>
    <row r="61" spans="1:14" x14ac:dyDescent="0.35">
      <c r="A61" s="11"/>
      <c r="B61" s="55" t="s">
        <v>78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</row>
    <row r="62" spans="1:14" x14ac:dyDescent="0.3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</row>
    <row r="63" spans="1:14" x14ac:dyDescent="0.3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</row>
  </sheetData>
  <pageMargins left="0.7" right="0.7" top="0.75" bottom="0.75" header="0.3" footer="0.3"/>
  <pageSetup scale="63" orientation="landscape" r:id="rId1"/>
  <headerFooter>
    <oddHeader>&amp;CSchedule 9-ADIT-2
ADIT and EDIT Worksheet
Tax Rate Changes&amp;RExhibit B
Populated Schedule 9-ADIT-2
Year 2018</oddHeader>
  </headerFooter>
  <rowBreaks count="1" manualBreakCount="1">
    <brk id="49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A21AA7-6BC4-42D3-92A6-15139C17167C}">
  <dimension ref="A1:J71"/>
  <sheetViews>
    <sheetView zoomScaleNormal="100" workbookViewId="0"/>
  </sheetViews>
  <sheetFormatPr defaultColWidth="14.7265625" defaultRowHeight="14.5" x14ac:dyDescent="0.35"/>
  <cols>
    <col min="1" max="1" width="5.7265625" customWidth="1"/>
    <col min="2" max="2" width="37.7265625" customWidth="1"/>
    <col min="3" max="3" width="6.54296875" customWidth="1"/>
    <col min="4" max="9" width="15.7265625" customWidth="1"/>
  </cols>
  <sheetData>
    <row r="1" spans="1:10" x14ac:dyDescent="0.35">
      <c r="A1" s="1" t="s">
        <v>79</v>
      </c>
      <c r="B1" s="2"/>
      <c r="C1" s="3"/>
      <c r="D1" s="3"/>
      <c r="E1" s="3"/>
      <c r="F1" s="3"/>
      <c r="G1" s="3"/>
      <c r="H1" s="3"/>
      <c r="I1" s="3"/>
      <c r="J1" s="4"/>
    </row>
    <row r="2" spans="1:10" x14ac:dyDescent="0.35">
      <c r="A2" s="1"/>
      <c r="B2" s="2"/>
      <c r="C2" s="3"/>
      <c r="D2" s="3"/>
      <c r="E2" s="3"/>
      <c r="F2" s="3"/>
      <c r="G2" s="3"/>
      <c r="H2" s="5" t="s">
        <v>4</v>
      </c>
      <c r="I2" s="6">
        <v>2018</v>
      </c>
      <c r="J2" s="4"/>
    </row>
    <row r="3" spans="1:10" x14ac:dyDescent="0.35">
      <c r="A3" s="1"/>
      <c r="B3" s="2"/>
      <c r="C3" s="3"/>
      <c r="D3" s="3"/>
      <c r="E3" s="3"/>
      <c r="F3" s="3"/>
      <c r="G3" s="3"/>
      <c r="H3" s="5" t="s">
        <v>80</v>
      </c>
      <c r="I3" s="7" t="s">
        <v>107</v>
      </c>
      <c r="J3" s="4"/>
    </row>
    <row r="4" spans="1:10" x14ac:dyDescent="0.35">
      <c r="A4" s="8"/>
      <c r="B4" s="8"/>
      <c r="C4" s="8"/>
      <c r="D4" s="8"/>
      <c r="E4" s="8"/>
      <c r="F4" s="8"/>
      <c r="G4" s="8"/>
      <c r="H4" s="9" t="s">
        <v>82</v>
      </c>
      <c r="I4" s="10"/>
      <c r="J4" s="11"/>
    </row>
    <row r="5" spans="1:10" x14ac:dyDescent="0.35">
      <c r="A5" s="8"/>
      <c r="B5" s="8"/>
      <c r="C5" s="8"/>
      <c r="D5" s="8"/>
      <c r="E5" s="8"/>
      <c r="F5" s="8"/>
      <c r="G5" s="8"/>
      <c r="H5" s="9"/>
      <c r="I5" s="9"/>
      <c r="J5" s="11"/>
    </row>
    <row r="6" spans="1:10" x14ac:dyDescent="0.35">
      <c r="A6" s="12"/>
      <c r="B6" s="13" t="s">
        <v>6</v>
      </c>
      <c r="C6" s="13" t="s">
        <v>7</v>
      </c>
      <c r="D6" s="13" t="s">
        <v>8</v>
      </c>
      <c r="E6" s="13" t="s">
        <v>9</v>
      </c>
      <c r="F6" s="13" t="s">
        <v>10</v>
      </c>
      <c r="G6" s="13" t="s">
        <v>11</v>
      </c>
      <c r="H6" s="13" t="s">
        <v>12</v>
      </c>
      <c r="I6" s="13" t="s">
        <v>13</v>
      </c>
      <c r="J6" s="11"/>
    </row>
    <row r="7" spans="1:10" ht="15" thickBot="1" x14ac:dyDescent="0.4">
      <c r="A7" s="8"/>
      <c r="B7" s="12"/>
      <c r="C7" s="12"/>
      <c r="D7" s="8"/>
      <c r="E7" s="8"/>
      <c r="F7" s="8"/>
      <c r="G7" s="8"/>
      <c r="H7" s="8"/>
      <c r="I7" s="8"/>
      <c r="J7" s="11"/>
    </row>
    <row r="8" spans="1:10" ht="15" thickBot="1" x14ac:dyDescent="0.4">
      <c r="A8" s="8"/>
      <c r="B8" s="12"/>
      <c r="C8" s="12"/>
      <c r="D8" s="80" t="s">
        <v>83</v>
      </c>
      <c r="E8" s="81"/>
      <c r="F8" s="81"/>
      <c r="G8" s="81"/>
      <c r="H8" s="81"/>
      <c r="I8" s="82"/>
      <c r="J8" s="11"/>
    </row>
    <row r="9" spans="1:10" ht="15" thickBot="1" x14ac:dyDescent="0.4">
      <c r="A9" s="8"/>
      <c r="B9" s="12"/>
      <c r="C9" s="12"/>
      <c r="D9" s="14" t="s">
        <v>17</v>
      </c>
      <c r="E9" s="15" t="s">
        <v>17</v>
      </c>
      <c r="F9" s="16" t="s">
        <v>84</v>
      </c>
      <c r="G9" s="17" t="s">
        <v>85</v>
      </c>
      <c r="H9" s="16" t="s">
        <v>86</v>
      </c>
      <c r="I9" s="16" t="s">
        <v>87</v>
      </c>
      <c r="J9" s="11"/>
    </row>
    <row r="10" spans="1:10" ht="52.5" thickBot="1" x14ac:dyDescent="0.65">
      <c r="A10" s="18" t="s">
        <v>21</v>
      </c>
      <c r="B10" s="8"/>
      <c r="C10" s="19" t="s">
        <v>88</v>
      </c>
      <c r="D10" s="75" t="s">
        <v>109</v>
      </c>
      <c r="E10" s="20" t="s">
        <v>89</v>
      </c>
      <c r="F10" s="20" t="s">
        <v>90</v>
      </c>
      <c r="G10" s="20" t="s">
        <v>91</v>
      </c>
      <c r="H10" s="20" t="s">
        <v>92</v>
      </c>
      <c r="I10" s="20" t="s">
        <v>93</v>
      </c>
      <c r="J10" s="11"/>
    </row>
    <row r="11" spans="1:10" x14ac:dyDescent="0.35">
      <c r="A11" s="21">
        <v>1</v>
      </c>
      <c r="B11" s="22" t="s">
        <v>108</v>
      </c>
      <c r="C11" s="23"/>
      <c r="D11" s="8"/>
      <c r="E11" s="8"/>
      <c r="F11" s="8"/>
      <c r="G11" s="8"/>
      <c r="H11" s="8"/>
      <c r="I11" s="8"/>
      <c r="J11" s="11"/>
    </row>
    <row r="12" spans="1:10" x14ac:dyDescent="0.35">
      <c r="A12" s="21">
        <f t="shared" ref="A12:A16" si="0">+A11+1</f>
        <v>2</v>
      </c>
      <c r="B12" s="24" t="s">
        <v>32</v>
      </c>
      <c r="C12" s="25">
        <v>282</v>
      </c>
      <c r="D12" s="26"/>
      <c r="E12" s="27"/>
      <c r="F12" s="24">
        <f>+D12*$I$4</f>
        <v>0</v>
      </c>
      <c r="G12" s="24">
        <f>+E12-F12</f>
        <v>0</v>
      </c>
      <c r="H12" s="24">
        <f>IF($I$3="No", 0,+'9-ADIT-2 2018'!J9)</f>
        <v>0</v>
      </c>
      <c r="I12" s="24">
        <f>+G12-H12</f>
        <v>0</v>
      </c>
      <c r="J12" s="11"/>
    </row>
    <row r="13" spans="1:10" x14ac:dyDescent="0.35">
      <c r="A13" s="21">
        <f t="shared" si="0"/>
        <v>3</v>
      </c>
      <c r="B13" s="24" t="s">
        <v>33</v>
      </c>
      <c r="C13" s="25">
        <v>282</v>
      </c>
      <c r="D13" s="26"/>
      <c r="E13" s="27"/>
      <c r="F13" s="24">
        <f t="shared" ref="F13:F15" si="1">+D13*$I$4</f>
        <v>0</v>
      </c>
      <c r="G13" s="24">
        <f>+E13-F13</f>
        <v>0</v>
      </c>
      <c r="H13" s="24">
        <f>IF($I$3="No", 0,+'9-ADIT-2 2018'!J10)</f>
        <v>0</v>
      </c>
      <c r="I13" s="24">
        <f t="shared" ref="I13:I15" si="2">+G13-H13</f>
        <v>0</v>
      </c>
      <c r="J13" s="11"/>
    </row>
    <row r="14" spans="1:10" x14ac:dyDescent="0.35">
      <c r="A14" s="21">
        <f t="shared" si="0"/>
        <v>4</v>
      </c>
      <c r="B14" s="24" t="s">
        <v>34</v>
      </c>
      <c r="C14" s="25">
        <v>282</v>
      </c>
      <c r="D14" s="26"/>
      <c r="E14" s="27"/>
      <c r="F14" s="24">
        <f t="shared" si="1"/>
        <v>0</v>
      </c>
      <c r="G14" s="24">
        <f>+E14-F14</f>
        <v>0</v>
      </c>
      <c r="H14" s="24">
        <f>IF($I$3="No", 0,+'9-ADIT-2 2018'!J11)</f>
        <v>0</v>
      </c>
      <c r="I14" s="24">
        <f t="shared" si="2"/>
        <v>0</v>
      </c>
      <c r="J14" s="11"/>
    </row>
    <row r="15" spans="1:10" x14ac:dyDescent="0.35">
      <c r="A15" s="21">
        <f t="shared" si="0"/>
        <v>5</v>
      </c>
      <c r="B15" s="24" t="s">
        <v>35</v>
      </c>
      <c r="C15" s="25">
        <v>190</v>
      </c>
      <c r="D15" s="26"/>
      <c r="E15" s="27"/>
      <c r="F15" s="24">
        <f t="shared" si="1"/>
        <v>0</v>
      </c>
      <c r="G15" s="24">
        <f>+E15-F15</f>
        <v>0</v>
      </c>
      <c r="H15" s="24">
        <f>IF($I$3="No", 0,+'9-ADIT-2 2018'!J12)</f>
        <v>0</v>
      </c>
      <c r="I15" s="24">
        <f t="shared" si="2"/>
        <v>0</v>
      </c>
      <c r="J15" s="11"/>
    </row>
    <row r="16" spans="1:10" x14ac:dyDescent="0.35">
      <c r="A16" s="21">
        <f t="shared" si="0"/>
        <v>6</v>
      </c>
      <c r="B16" s="28" t="s">
        <v>36</v>
      </c>
      <c r="C16" s="29"/>
      <c r="D16" s="27"/>
      <c r="E16" s="27"/>
      <c r="F16" s="24"/>
      <c r="G16" s="8"/>
      <c r="H16" s="24"/>
      <c r="I16" s="24"/>
      <c r="J16" s="11"/>
    </row>
    <row r="17" spans="1:10" x14ac:dyDescent="0.35">
      <c r="A17" s="30" t="s">
        <v>37</v>
      </c>
      <c r="B17" s="24"/>
      <c r="C17" s="31"/>
      <c r="D17" s="32">
        <f t="shared" ref="D17:H17" si="3">SUM(D12:D16)</f>
        <v>0</v>
      </c>
      <c r="E17" s="32">
        <f t="shared" si="3"/>
        <v>0</v>
      </c>
      <c r="F17" s="32">
        <f t="shared" si="3"/>
        <v>0</v>
      </c>
      <c r="G17" s="33">
        <f t="shared" si="3"/>
        <v>0</v>
      </c>
      <c r="H17" s="32">
        <f t="shared" si="3"/>
        <v>0</v>
      </c>
      <c r="I17" s="32">
        <f>SUM(I12:I16)</f>
        <v>0</v>
      </c>
      <c r="J17" s="11"/>
    </row>
    <row r="18" spans="1:10" x14ac:dyDescent="0.35">
      <c r="A18" s="21"/>
      <c r="B18" s="24"/>
      <c r="C18" s="31"/>
      <c r="D18" s="24"/>
      <c r="E18" s="24"/>
      <c r="F18" s="24"/>
      <c r="G18" s="8"/>
      <c r="H18" s="24"/>
      <c r="I18" s="24"/>
      <c r="J18" s="11"/>
    </row>
    <row r="19" spans="1:10" x14ac:dyDescent="0.35">
      <c r="A19" s="21">
        <v>100</v>
      </c>
      <c r="B19" s="34" t="s">
        <v>95</v>
      </c>
      <c r="C19" s="35"/>
      <c r="D19" s="24"/>
      <c r="E19" s="24"/>
      <c r="F19" s="24"/>
      <c r="G19" s="8"/>
      <c r="H19" s="24"/>
      <c r="I19" s="24"/>
      <c r="J19" s="11"/>
    </row>
    <row r="20" spans="1:10" x14ac:dyDescent="0.35">
      <c r="A20" s="21">
        <f t="shared" ref="A20:A48" si="4">+A19+1</f>
        <v>101</v>
      </c>
      <c r="B20" s="24" t="s">
        <v>40</v>
      </c>
      <c r="C20" s="25">
        <v>282</v>
      </c>
      <c r="D20" s="27"/>
      <c r="E20" s="27"/>
      <c r="F20" s="24">
        <f t="shared" ref="F20:F25" si="5">+D20*$I$4</f>
        <v>0</v>
      </c>
      <c r="G20" s="24">
        <f t="shared" ref="G20:G25" si="6">+E20-F20</f>
        <v>0</v>
      </c>
      <c r="H20" s="24">
        <f>IF($I$3="No", 0,+'9-ADIT-2 2018'!J17)</f>
        <v>0</v>
      </c>
      <c r="I20" s="24">
        <f t="shared" ref="I20:I25" si="7">+G20-H20</f>
        <v>0</v>
      </c>
      <c r="J20" s="11"/>
    </row>
    <row r="21" spans="1:10" x14ac:dyDescent="0.35">
      <c r="A21" s="21">
        <f t="shared" si="4"/>
        <v>102</v>
      </c>
      <c r="B21" s="24" t="s">
        <v>41</v>
      </c>
      <c r="C21" s="25">
        <v>282</v>
      </c>
      <c r="D21" s="27"/>
      <c r="E21" s="27"/>
      <c r="F21" s="24">
        <f t="shared" si="5"/>
        <v>0</v>
      </c>
      <c r="G21" s="24">
        <f t="shared" si="6"/>
        <v>0</v>
      </c>
      <c r="H21" s="24">
        <f>IF($I$3="No", 0,+'9-ADIT-2 2018'!J18)</f>
        <v>0</v>
      </c>
      <c r="I21" s="24">
        <f t="shared" si="7"/>
        <v>0</v>
      </c>
      <c r="J21" s="11"/>
    </row>
    <row r="22" spans="1:10" x14ac:dyDescent="0.35">
      <c r="A22" s="21">
        <f t="shared" si="4"/>
        <v>103</v>
      </c>
      <c r="B22" s="24" t="s">
        <v>42</v>
      </c>
      <c r="C22" s="25">
        <v>282</v>
      </c>
      <c r="D22" s="27"/>
      <c r="E22" s="27"/>
      <c r="F22" s="24">
        <f t="shared" si="5"/>
        <v>0</v>
      </c>
      <c r="G22" s="24">
        <f t="shared" si="6"/>
        <v>0</v>
      </c>
      <c r="H22" s="24">
        <f>IF($I$3="No", 0,+'9-ADIT-2 2018'!J19)</f>
        <v>0</v>
      </c>
      <c r="I22" s="24">
        <f t="shared" si="7"/>
        <v>0</v>
      </c>
      <c r="J22" s="11"/>
    </row>
    <row r="23" spans="1:10" x14ac:dyDescent="0.35">
      <c r="A23" s="21">
        <f t="shared" si="4"/>
        <v>104</v>
      </c>
      <c r="B23" s="24" t="s">
        <v>43</v>
      </c>
      <c r="C23" s="25">
        <v>282</v>
      </c>
      <c r="D23" s="27"/>
      <c r="E23" s="27"/>
      <c r="F23" s="24">
        <f t="shared" si="5"/>
        <v>0</v>
      </c>
      <c r="G23" s="24">
        <f t="shared" si="6"/>
        <v>0</v>
      </c>
      <c r="H23" s="24">
        <f>IF($I$3="No", 0,+'9-ADIT-2 2018'!J20)</f>
        <v>0</v>
      </c>
      <c r="I23" s="24">
        <f t="shared" si="7"/>
        <v>0</v>
      </c>
      <c r="J23" s="11"/>
    </row>
    <row r="24" spans="1:10" x14ac:dyDescent="0.35">
      <c r="A24" s="21">
        <f t="shared" si="4"/>
        <v>105</v>
      </c>
      <c r="B24" s="24" t="s">
        <v>44</v>
      </c>
      <c r="C24" s="25">
        <v>282</v>
      </c>
      <c r="D24" s="27"/>
      <c r="E24" s="27"/>
      <c r="F24" s="24">
        <f t="shared" si="5"/>
        <v>0</v>
      </c>
      <c r="G24" s="24">
        <f t="shared" si="6"/>
        <v>0</v>
      </c>
      <c r="H24" s="24">
        <f>IF($I$3="No", 0,+'9-ADIT-2 2018'!J21)</f>
        <v>0</v>
      </c>
      <c r="I24" s="24">
        <f t="shared" si="7"/>
        <v>0</v>
      </c>
      <c r="J24" s="11"/>
    </row>
    <row r="25" spans="1:10" x14ac:dyDescent="0.35">
      <c r="A25" s="21">
        <f t="shared" si="4"/>
        <v>106</v>
      </c>
      <c r="B25" s="24" t="s">
        <v>45</v>
      </c>
      <c r="C25" s="25">
        <v>190</v>
      </c>
      <c r="D25" s="27"/>
      <c r="E25" s="27"/>
      <c r="F25" s="24">
        <f t="shared" si="5"/>
        <v>0</v>
      </c>
      <c r="G25" s="24">
        <f t="shared" si="6"/>
        <v>0</v>
      </c>
      <c r="H25" s="24">
        <f>IF($I$3="No", 0,+'9-ADIT-2 2018'!J22)</f>
        <v>0</v>
      </c>
      <c r="I25" s="24">
        <f t="shared" si="7"/>
        <v>0</v>
      </c>
      <c r="J25" s="11"/>
    </row>
    <row r="26" spans="1:10" x14ac:dyDescent="0.35">
      <c r="A26" s="21">
        <f t="shared" si="4"/>
        <v>107</v>
      </c>
      <c r="B26" s="28" t="s">
        <v>36</v>
      </c>
      <c r="C26" s="29"/>
      <c r="D26" s="27"/>
      <c r="E26" s="27"/>
      <c r="F26" s="24"/>
      <c r="G26" s="24"/>
      <c r="H26" s="24"/>
      <c r="I26" s="24"/>
      <c r="J26" s="11"/>
    </row>
    <row r="27" spans="1:10" x14ac:dyDescent="0.35">
      <c r="A27" s="21">
        <v>150</v>
      </c>
      <c r="B27" s="24"/>
      <c r="C27" s="31"/>
      <c r="D27" s="36">
        <f t="shared" ref="D27:I27" si="8">SUM(D20:D26)</f>
        <v>0</v>
      </c>
      <c r="E27" s="36">
        <f t="shared" si="8"/>
        <v>0</v>
      </c>
      <c r="F27" s="36">
        <f t="shared" si="8"/>
        <v>0</v>
      </c>
      <c r="G27" s="36">
        <f t="shared" si="8"/>
        <v>0</v>
      </c>
      <c r="H27" s="36">
        <f t="shared" si="8"/>
        <v>0</v>
      </c>
      <c r="I27" s="36">
        <f t="shared" si="8"/>
        <v>0</v>
      </c>
      <c r="J27" s="11"/>
    </row>
    <row r="28" spans="1:10" x14ac:dyDescent="0.35">
      <c r="A28" s="21"/>
      <c r="B28" s="24"/>
      <c r="C28" s="31"/>
      <c r="D28" s="37"/>
      <c r="E28" s="38"/>
      <c r="F28" s="37"/>
      <c r="G28" s="37"/>
      <c r="H28" s="37"/>
      <c r="I28" s="37"/>
      <c r="J28" s="11"/>
    </row>
    <row r="29" spans="1:10" x14ac:dyDescent="0.35">
      <c r="A29" s="21">
        <v>200</v>
      </c>
      <c r="B29" s="39" t="s">
        <v>96</v>
      </c>
      <c r="C29" s="25">
        <v>282</v>
      </c>
      <c r="D29" s="40"/>
      <c r="E29" s="40"/>
      <c r="F29" s="41">
        <f t="shared" ref="F29" si="9">+D29*$I$4</f>
        <v>0</v>
      </c>
      <c r="G29" s="42">
        <f>+E29-F29</f>
        <v>0</v>
      </c>
      <c r="H29" s="41">
        <f>IF($I$3="No", 0,+'9-ADIT-2 2018'!J26)</f>
        <v>0</v>
      </c>
      <c r="I29" s="41">
        <f>+G29-H29</f>
        <v>0</v>
      </c>
      <c r="J29" s="11"/>
    </row>
    <row r="30" spans="1:10" x14ac:dyDescent="0.35">
      <c r="A30" s="21"/>
      <c r="B30" s="24"/>
      <c r="C30" s="31"/>
      <c r="D30" s="37"/>
      <c r="E30" s="37"/>
      <c r="F30" s="37"/>
      <c r="G30" s="37"/>
      <c r="H30" s="37"/>
      <c r="I30" s="37"/>
      <c r="J30" s="11"/>
    </row>
    <row r="31" spans="1:10" ht="15" thickBot="1" x14ac:dyDescent="0.4">
      <c r="A31" s="21">
        <v>250</v>
      </c>
      <c r="B31" s="39" t="s">
        <v>97</v>
      </c>
      <c r="C31" s="43"/>
      <c r="D31" s="44">
        <f t="shared" ref="D31:I31" si="10">+D29+D27+D17</f>
        <v>0</v>
      </c>
      <c r="E31" s="44">
        <f t="shared" si="10"/>
        <v>0</v>
      </c>
      <c r="F31" s="44">
        <f t="shared" si="10"/>
        <v>0</v>
      </c>
      <c r="G31" s="44">
        <f t="shared" si="10"/>
        <v>0</v>
      </c>
      <c r="H31" s="44">
        <f t="shared" si="10"/>
        <v>0</v>
      </c>
      <c r="I31" s="44">
        <f t="shared" si="10"/>
        <v>0</v>
      </c>
      <c r="J31" s="11"/>
    </row>
    <row r="32" spans="1:10" ht="15" thickTop="1" x14ac:dyDescent="0.35">
      <c r="A32" s="21"/>
      <c r="B32" s="45"/>
      <c r="C32" s="46"/>
      <c r="D32" s="24"/>
      <c r="E32" s="24"/>
      <c r="F32" s="24"/>
      <c r="G32" s="24"/>
      <c r="H32" s="24"/>
      <c r="I32" s="24"/>
      <c r="J32" s="11"/>
    </row>
    <row r="33" spans="1:10" x14ac:dyDescent="0.35">
      <c r="A33" s="21">
        <v>300</v>
      </c>
      <c r="B33" s="34" t="s">
        <v>98</v>
      </c>
      <c r="C33" s="35"/>
      <c r="D33" s="24"/>
      <c r="E33" s="24"/>
      <c r="F33" s="24"/>
      <c r="G33" s="24"/>
      <c r="H33" s="24"/>
      <c r="I33" s="24"/>
      <c r="J33" s="11"/>
    </row>
    <row r="34" spans="1:10" x14ac:dyDescent="0.35">
      <c r="A34" s="21">
        <f t="shared" si="4"/>
        <v>301</v>
      </c>
      <c r="B34" s="24" t="s">
        <v>54</v>
      </c>
      <c r="C34" s="25">
        <v>190</v>
      </c>
      <c r="D34" s="26"/>
      <c r="E34" s="27"/>
      <c r="F34" s="24">
        <f t="shared" ref="F34:F47" si="11">+D34*$I$4</f>
        <v>0</v>
      </c>
      <c r="G34" s="24">
        <f t="shared" ref="G34:G47" si="12">+E34-F34</f>
        <v>0</v>
      </c>
      <c r="H34" s="24">
        <f>IF($I$3="No", 0,+'9-ADIT-2 2018'!J31)</f>
        <v>0</v>
      </c>
      <c r="I34" s="24">
        <f t="shared" ref="I34:I47" si="13">+G34-H34</f>
        <v>0</v>
      </c>
      <c r="J34" s="11"/>
    </row>
    <row r="35" spans="1:10" x14ac:dyDescent="0.35">
      <c r="A35" s="21">
        <f t="shared" si="4"/>
        <v>302</v>
      </c>
      <c r="B35" s="24" t="s">
        <v>55</v>
      </c>
      <c r="C35" s="25">
        <v>190</v>
      </c>
      <c r="D35" s="26"/>
      <c r="E35" s="27"/>
      <c r="F35" s="24">
        <f t="shared" si="11"/>
        <v>0</v>
      </c>
      <c r="G35" s="24">
        <f t="shared" si="12"/>
        <v>0</v>
      </c>
      <c r="H35" s="24">
        <f>IF($I$3="No", 0,+'9-ADIT-2 2018'!J32)</f>
        <v>0</v>
      </c>
      <c r="I35" s="24">
        <f t="shared" si="13"/>
        <v>0</v>
      </c>
      <c r="J35" s="11"/>
    </row>
    <row r="36" spans="1:10" x14ac:dyDescent="0.35">
      <c r="A36" s="21">
        <f t="shared" si="4"/>
        <v>303</v>
      </c>
      <c r="B36" s="24" t="s">
        <v>56</v>
      </c>
      <c r="C36" s="25">
        <v>190</v>
      </c>
      <c r="D36" s="26"/>
      <c r="E36" s="27"/>
      <c r="F36" s="24">
        <f t="shared" si="11"/>
        <v>0</v>
      </c>
      <c r="G36" s="24">
        <f t="shared" si="12"/>
        <v>0</v>
      </c>
      <c r="H36" s="24">
        <f>IF($I$3="No", 0,+'9-ADIT-2 2018'!J33)</f>
        <v>0</v>
      </c>
      <c r="I36" s="24">
        <f t="shared" si="13"/>
        <v>0</v>
      </c>
      <c r="J36" s="11"/>
    </row>
    <row r="37" spans="1:10" x14ac:dyDescent="0.35">
      <c r="A37" s="21">
        <f t="shared" si="4"/>
        <v>304</v>
      </c>
      <c r="B37" s="24" t="s">
        <v>57</v>
      </c>
      <c r="C37" s="25">
        <v>190</v>
      </c>
      <c r="D37" s="26"/>
      <c r="E37" s="27"/>
      <c r="F37" s="24">
        <f t="shared" si="11"/>
        <v>0</v>
      </c>
      <c r="G37" s="24">
        <f t="shared" si="12"/>
        <v>0</v>
      </c>
      <c r="H37" s="24">
        <f>IF($I$3="No", 0,+'9-ADIT-2 2018'!J34)</f>
        <v>0</v>
      </c>
      <c r="I37" s="24">
        <f t="shared" si="13"/>
        <v>0</v>
      </c>
      <c r="J37" s="11"/>
    </row>
    <row r="38" spans="1:10" x14ac:dyDescent="0.35">
      <c r="A38" s="21">
        <f t="shared" si="4"/>
        <v>305</v>
      </c>
      <c r="B38" s="24" t="s">
        <v>58</v>
      </c>
      <c r="C38" s="25">
        <v>190</v>
      </c>
      <c r="D38" s="26"/>
      <c r="E38" s="27"/>
      <c r="F38" s="24">
        <f t="shared" si="11"/>
        <v>0</v>
      </c>
      <c r="G38" s="24">
        <f t="shared" si="12"/>
        <v>0</v>
      </c>
      <c r="H38" s="24">
        <f>IF($I$3="No", 0,+'9-ADIT-2 2018'!J35)</f>
        <v>0</v>
      </c>
      <c r="I38" s="24">
        <f t="shared" si="13"/>
        <v>0</v>
      </c>
      <c r="J38" s="11"/>
    </row>
    <row r="39" spans="1:10" x14ac:dyDescent="0.35">
      <c r="A39" s="21">
        <f t="shared" si="4"/>
        <v>306</v>
      </c>
      <c r="B39" s="24" t="s">
        <v>59</v>
      </c>
      <c r="C39" s="25">
        <v>190</v>
      </c>
      <c r="D39" s="26"/>
      <c r="E39" s="27"/>
      <c r="F39" s="24">
        <f t="shared" si="11"/>
        <v>0</v>
      </c>
      <c r="G39" s="24">
        <f t="shared" si="12"/>
        <v>0</v>
      </c>
      <c r="H39" s="24">
        <f>IF($I$3="No", 0,+'9-ADIT-2 2018'!J36)</f>
        <v>0</v>
      </c>
      <c r="I39" s="24">
        <f t="shared" si="13"/>
        <v>0</v>
      </c>
      <c r="J39" s="11"/>
    </row>
    <row r="40" spans="1:10" x14ac:dyDescent="0.35">
      <c r="A40" s="21">
        <f t="shared" si="4"/>
        <v>307</v>
      </c>
      <c r="B40" s="24" t="s">
        <v>60</v>
      </c>
      <c r="C40" s="25">
        <v>190</v>
      </c>
      <c r="D40" s="26"/>
      <c r="E40" s="27"/>
      <c r="F40" s="24">
        <f t="shared" si="11"/>
        <v>0</v>
      </c>
      <c r="G40" s="24">
        <f t="shared" si="12"/>
        <v>0</v>
      </c>
      <c r="H40" s="24">
        <f>IF($I$3="No", 0,+'9-ADIT-2 2018'!J37)</f>
        <v>0</v>
      </c>
      <c r="I40" s="24">
        <f t="shared" si="13"/>
        <v>0</v>
      </c>
      <c r="J40" s="11"/>
    </row>
    <row r="41" spans="1:10" x14ac:dyDescent="0.35">
      <c r="A41" s="21">
        <f t="shared" si="4"/>
        <v>308</v>
      </c>
      <c r="B41" s="24" t="s">
        <v>61</v>
      </c>
      <c r="C41" s="25">
        <v>190</v>
      </c>
      <c r="D41" s="26"/>
      <c r="E41" s="27"/>
      <c r="F41" s="24">
        <f t="shared" si="11"/>
        <v>0</v>
      </c>
      <c r="G41" s="24">
        <f t="shared" si="12"/>
        <v>0</v>
      </c>
      <c r="H41" s="24">
        <f>IF($I$3="No", 0,+'9-ADIT-2 2018'!J38)</f>
        <v>0</v>
      </c>
      <c r="I41" s="24">
        <f t="shared" si="13"/>
        <v>0</v>
      </c>
      <c r="J41" s="11"/>
    </row>
    <row r="42" spans="1:10" x14ac:dyDescent="0.35">
      <c r="A42" s="21">
        <f t="shared" si="4"/>
        <v>309</v>
      </c>
      <c r="B42" s="24" t="s">
        <v>62</v>
      </c>
      <c r="C42" s="25">
        <v>190</v>
      </c>
      <c r="D42" s="26"/>
      <c r="E42" s="27"/>
      <c r="F42" s="24">
        <f t="shared" si="11"/>
        <v>0</v>
      </c>
      <c r="G42" s="24">
        <f t="shared" si="12"/>
        <v>0</v>
      </c>
      <c r="H42" s="24">
        <f>IF($I$3="No", 0,+'9-ADIT-2 2018'!J39)</f>
        <v>0</v>
      </c>
      <c r="I42" s="24">
        <f t="shared" si="13"/>
        <v>0</v>
      </c>
      <c r="J42" s="11"/>
    </row>
    <row r="43" spans="1:10" x14ac:dyDescent="0.35">
      <c r="A43" s="21">
        <f t="shared" si="4"/>
        <v>310</v>
      </c>
      <c r="B43" s="24" t="s">
        <v>63</v>
      </c>
      <c r="C43" s="25">
        <v>190</v>
      </c>
      <c r="D43" s="26"/>
      <c r="E43" s="27"/>
      <c r="F43" s="24">
        <f t="shared" si="11"/>
        <v>0</v>
      </c>
      <c r="G43" s="24">
        <f t="shared" si="12"/>
        <v>0</v>
      </c>
      <c r="H43" s="24">
        <f>IF($I$3="No", 0,+'9-ADIT-2 2018'!J40)</f>
        <v>0</v>
      </c>
      <c r="I43" s="24">
        <f t="shared" si="13"/>
        <v>0</v>
      </c>
      <c r="J43" s="11"/>
    </row>
    <row r="44" spans="1:10" x14ac:dyDescent="0.35">
      <c r="A44" s="21">
        <f t="shared" si="4"/>
        <v>311</v>
      </c>
      <c r="B44" s="24" t="s">
        <v>64</v>
      </c>
      <c r="C44" s="25">
        <v>190</v>
      </c>
      <c r="D44" s="26"/>
      <c r="E44" s="27"/>
      <c r="F44" s="24">
        <f t="shared" si="11"/>
        <v>0</v>
      </c>
      <c r="G44" s="24">
        <f t="shared" si="12"/>
        <v>0</v>
      </c>
      <c r="H44" s="24">
        <f>IF($I$3="No", 0,+'9-ADIT-2 2018'!J41)</f>
        <v>0</v>
      </c>
      <c r="I44" s="24">
        <f t="shared" si="13"/>
        <v>0</v>
      </c>
      <c r="J44" s="11"/>
    </row>
    <row r="45" spans="1:10" x14ac:dyDescent="0.35">
      <c r="A45" s="21">
        <f t="shared" si="4"/>
        <v>312</v>
      </c>
      <c r="B45" s="24" t="s">
        <v>65</v>
      </c>
      <c r="C45" s="25">
        <v>283</v>
      </c>
      <c r="D45" s="26"/>
      <c r="E45" s="27"/>
      <c r="F45" s="24">
        <f t="shared" si="11"/>
        <v>0</v>
      </c>
      <c r="G45" s="24">
        <f t="shared" si="12"/>
        <v>0</v>
      </c>
      <c r="H45" s="24">
        <f>IF($I$3="No", 0,+'9-ADIT-2 2018'!J42)</f>
        <v>0</v>
      </c>
      <c r="I45" s="24">
        <f t="shared" si="13"/>
        <v>0</v>
      </c>
      <c r="J45" s="11"/>
    </row>
    <row r="46" spans="1:10" x14ac:dyDescent="0.35">
      <c r="A46" s="21">
        <f t="shared" si="4"/>
        <v>313</v>
      </c>
      <c r="B46" s="24" t="s">
        <v>66</v>
      </c>
      <c r="C46" s="25">
        <v>283</v>
      </c>
      <c r="D46" s="26"/>
      <c r="E46" s="27"/>
      <c r="F46" s="24">
        <f t="shared" si="11"/>
        <v>0</v>
      </c>
      <c r="G46" s="24">
        <f t="shared" si="12"/>
        <v>0</v>
      </c>
      <c r="H46" s="24">
        <f>IF($I$3="No", 0,+'9-ADIT-2 2018'!J43)</f>
        <v>0</v>
      </c>
      <c r="I46" s="24">
        <f t="shared" si="13"/>
        <v>0</v>
      </c>
      <c r="J46" s="11"/>
    </row>
    <row r="47" spans="1:10" x14ac:dyDescent="0.35">
      <c r="A47" s="21">
        <f t="shared" si="4"/>
        <v>314</v>
      </c>
      <c r="B47" s="24" t="s">
        <v>67</v>
      </c>
      <c r="C47" s="25">
        <v>283</v>
      </c>
      <c r="D47" s="26"/>
      <c r="E47" s="27"/>
      <c r="F47" s="24">
        <f t="shared" si="11"/>
        <v>0</v>
      </c>
      <c r="G47" s="24">
        <f t="shared" si="12"/>
        <v>0</v>
      </c>
      <c r="H47" s="24">
        <f>IF($I$3="No", 0,+'9-ADIT-2 2018'!J44)</f>
        <v>0</v>
      </c>
      <c r="I47" s="24">
        <f t="shared" si="13"/>
        <v>0</v>
      </c>
      <c r="J47" s="11"/>
    </row>
    <row r="48" spans="1:10" x14ac:dyDescent="0.35">
      <c r="A48" s="21">
        <f t="shared" si="4"/>
        <v>315</v>
      </c>
      <c r="B48" s="28" t="s">
        <v>36</v>
      </c>
      <c r="C48" s="27"/>
      <c r="D48" s="27"/>
      <c r="E48" s="27"/>
      <c r="F48" s="24"/>
      <c r="G48" s="24"/>
      <c r="H48" s="8"/>
      <c r="I48" s="8"/>
      <c r="J48" s="11"/>
    </row>
    <row r="49" spans="1:10" ht="15" thickBot="1" x14ac:dyDescent="0.4">
      <c r="A49" s="21">
        <v>350</v>
      </c>
      <c r="B49" s="1" t="s">
        <v>99</v>
      </c>
      <c r="C49" s="1"/>
      <c r="D49" s="47">
        <f t="shared" ref="D49:I49" si="14">SUM(D34:D48)</f>
        <v>0</v>
      </c>
      <c r="E49" s="47">
        <f t="shared" si="14"/>
        <v>0</v>
      </c>
      <c r="F49" s="47">
        <f t="shared" si="14"/>
        <v>0</v>
      </c>
      <c r="G49" s="47">
        <f t="shared" si="14"/>
        <v>0</v>
      </c>
      <c r="H49" s="47">
        <f t="shared" si="14"/>
        <v>0</v>
      </c>
      <c r="I49" s="47">
        <f t="shared" si="14"/>
        <v>0</v>
      </c>
      <c r="J49" s="11"/>
    </row>
    <row r="50" spans="1:10" ht="15" thickTop="1" x14ac:dyDescent="0.35">
      <c r="A50" s="21"/>
      <c r="B50" s="8"/>
      <c r="C50" s="8"/>
      <c r="D50" s="48"/>
      <c r="E50" s="48"/>
      <c r="F50" s="48"/>
      <c r="G50" s="48"/>
      <c r="H50" s="48"/>
      <c r="I50" s="48"/>
      <c r="J50" s="11"/>
    </row>
    <row r="51" spans="1:10" ht="15" thickBot="1" x14ac:dyDescent="0.4">
      <c r="A51" s="21">
        <v>400</v>
      </c>
      <c r="B51" s="1" t="s">
        <v>70</v>
      </c>
      <c r="C51" s="1"/>
      <c r="D51" s="49">
        <f t="shared" ref="D51:I51" si="15">D31+D49</f>
        <v>0</v>
      </c>
      <c r="E51" s="49">
        <f t="shared" si="15"/>
        <v>0</v>
      </c>
      <c r="F51" s="49">
        <f t="shared" si="15"/>
        <v>0</v>
      </c>
      <c r="G51" s="49">
        <f t="shared" si="15"/>
        <v>0</v>
      </c>
      <c r="H51" s="49">
        <f t="shared" si="15"/>
        <v>0</v>
      </c>
      <c r="I51" s="49">
        <f t="shared" si="15"/>
        <v>0</v>
      </c>
      <c r="J51" s="11"/>
    </row>
    <row r="52" spans="1:10" ht="15" thickTop="1" x14ac:dyDescent="0.35">
      <c r="A52" s="21"/>
      <c r="B52" s="50"/>
      <c r="C52" s="50"/>
      <c r="D52" s="8"/>
      <c r="E52" s="8"/>
      <c r="F52" s="8"/>
      <c r="G52" s="8"/>
      <c r="H52" s="8"/>
      <c r="I52" s="8"/>
      <c r="J52" s="11"/>
    </row>
    <row r="53" spans="1:10" x14ac:dyDescent="0.35">
      <c r="A53" s="21"/>
      <c r="B53" s="53" t="s">
        <v>100</v>
      </c>
      <c r="C53" s="50"/>
      <c r="D53" s="8"/>
      <c r="E53" s="8"/>
      <c r="F53" s="8"/>
      <c r="G53" s="8"/>
      <c r="H53" s="8"/>
      <c r="I53" s="8"/>
      <c r="J53" s="11"/>
    </row>
    <row r="54" spans="1:10" ht="17" x14ac:dyDescent="0.6">
      <c r="A54" s="21"/>
      <c r="B54" s="52" t="s">
        <v>101</v>
      </c>
      <c r="C54" s="50"/>
      <c r="D54" s="8"/>
      <c r="E54" s="8"/>
      <c r="F54" s="8"/>
      <c r="G54" s="8"/>
      <c r="H54" s="8"/>
      <c r="I54" s="8"/>
      <c r="J54" s="11"/>
    </row>
    <row r="55" spans="1:10" x14ac:dyDescent="0.35">
      <c r="A55" s="21"/>
      <c r="B55" s="55" t="s">
        <v>102</v>
      </c>
      <c r="C55" s="50"/>
      <c r="D55" s="8"/>
      <c r="E55" s="8"/>
      <c r="F55" s="8"/>
      <c r="G55" s="8"/>
      <c r="H55" s="8"/>
      <c r="I55" s="8"/>
      <c r="J55" s="11"/>
    </row>
    <row r="56" spans="1:10" x14ac:dyDescent="0.35">
      <c r="A56" s="21"/>
      <c r="B56" s="53"/>
      <c r="C56" s="54"/>
      <c r="D56" s="8"/>
      <c r="E56" s="8"/>
      <c r="F56" s="8"/>
      <c r="G56" s="8"/>
      <c r="H56" s="8"/>
      <c r="I56" s="8"/>
      <c r="J56" s="11"/>
    </row>
    <row r="57" spans="1:10" x14ac:dyDescent="0.35">
      <c r="A57" s="21"/>
      <c r="B57" s="55"/>
      <c r="C57" s="8"/>
      <c r="D57" s="8"/>
      <c r="E57" s="8"/>
      <c r="F57" s="8"/>
      <c r="G57" s="8"/>
      <c r="H57" s="8"/>
      <c r="I57" s="8"/>
      <c r="J57" s="11"/>
    </row>
    <row r="58" spans="1:10" x14ac:dyDescent="0.35">
      <c r="A58" s="21"/>
      <c r="B58" s="55"/>
      <c r="C58" s="8"/>
      <c r="D58" s="8"/>
      <c r="E58" s="8"/>
      <c r="F58" s="8"/>
      <c r="G58" s="8"/>
      <c r="H58" s="8"/>
      <c r="I58" s="8"/>
      <c r="J58" s="11"/>
    </row>
    <row r="59" spans="1:10" x14ac:dyDescent="0.35">
      <c r="A59" s="21"/>
      <c r="B59" s="11"/>
      <c r="C59" s="56"/>
      <c r="D59" s="8"/>
      <c r="E59" s="8"/>
      <c r="F59" s="8"/>
      <c r="G59" s="8"/>
      <c r="H59" s="8"/>
      <c r="I59" s="8"/>
      <c r="J59" s="11"/>
    </row>
    <row r="60" spans="1:10" x14ac:dyDescent="0.35">
      <c r="A60" s="21"/>
      <c r="B60" s="11"/>
      <c r="C60" s="56"/>
      <c r="D60" s="8"/>
      <c r="E60" s="8"/>
      <c r="F60" s="8"/>
      <c r="G60" s="8"/>
      <c r="H60" s="8"/>
      <c r="I60" s="8"/>
      <c r="J60" s="11"/>
    </row>
    <row r="61" spans="1:10" x14ac:dyDescent="0.35">
      <c r="A61" s="21"/>
      <c r="B61" s="55"/>
      <c r="C61" s="8"/>
      <c r="D61" s="8"/>
      <c r="E61" s="8"/>
      <c r="F61" s="8"/>
      <c r="G61" s="8"/>
      <c r="H61" s="8"/>
      <c r="I61" s="8"/>
      <c r="J61" s="11"/>
    </row>
    <row r="62" spans="1:10" x14ac:dyDescent="0.35">
      <c r="A62" s="21"/>
      <c r="B62" s="11"/>
      <c r="C62" s="56"/>
      <c r="D62" s="8"/>
      <c r="E62" s="8"/>
      <c r="F62" s="8"/>
      <c r="G62" s="8"/>
      <c r="H62" s="8"/>
      <c r="I62" s="8"/>
      <c r="J62" s="11"/>
    </row>
    <row r="63" spans="1:10" x14ac:dyDescent="0.35">
      <c r="A63" s="21"/>
      <c r="B63" s="11"/>
      <c r="C63" s="56"/>
      <c r="D63" s="8"/>
      <c r="E63" s="8"/>
      <c r="F63" s="8"/>
      <c r="G63" s="8"/>
      <c r="H63" s="8"/>
      <c r="I63" s="8"/>
      <c r="J63" s="11"/>
    </row>
    <row r="64" spans="1:10" x14ac:dyDescent="0.35">
      <c r="A64" s="21"/>
      <c r="B64" s="55"/>
      <c r="C64" s="11"/>
      <c r="D64" s="8"/>
      <c r="E64" s="11"/>
      <c r="F64" s="11"/>
      <c r="G64" s="11"/>
      <c r="H64" s="8"/>
      <c r="I64" s="8"/>
      <c r="J64" s="11"/>
    </row>
    <row r="65" spans="1:10" x14ac:dyDescent="0.35">
      <c r="A65" s="11"/>
      <c r="B65" s="11"/>
      <c r="C65" s="56"/>
      <c r="D65" s="8"/>
      <c r="E65" s="11"/>
      <c r="F65" s="11"/>
      <c r="G65" s="11"/>
      <c r="H65" s="11"/>
      <c r="I65" s="11"/>
      <c r="J65" s="11"/>
    </row>
    <row r="66" spans="1:10" x14ac:dyDescent="0.35">
      <c r="A66" s="11"/>
      <c r="B66" s="11"/>
      <c r="C66" s="56"/>
      <c r="D66" s="8"/>
      <c r="E66" s="11"/>
      <c r="F66" s="11"/>
      <c r="G66" s="11"/>
      <c r="H66" s="11"/>
      <c r="I66" s="11"/>
      <c r="J66" s="11"/>
    </row>
    <row r="67" spans="1:10" x14ac:dyDescent="0.35">
      <c r="A67" s="11"/>
      <c r="B67" s="55"/>
      <c r="C67" s="11"/>
      <c r="D67" s="8"/>
      <c r="E67" s="11"/>
      <c r="F67" s="11"/>
      <c r="G67" s="11"/>
      <c r="H67" s="11"/>
      <c r="I67" s="11"/>
      <c r="J67" s="11"/>
    </row>
    <row r="68" spans="1:10" x14ac:dyDescent="0.35">
      <c r="A68" s="11"/>
      <c r="B68" s="11"/>
      <c r="C68" s="11"/>
      <c r="D68" s="11"/>
      <c r="E68" s="11"/>
      <c r="F68" s="11"/>
      <c r="G68" s="11"/>
      <c r="H68" s="11"/>
      <c r="I68" s="11"/>
      <c r="J68" s="11"/>
    </row>
    <row r="69" spans="1:10" x14ac:dyDescent="0.35">
      <c r="A69" s="11"/>
      <c r="B69" s="11"/>
      <c r="C69" s="11"/>
      <c r="D69" s="11"/>
      <c r="E69" s="11"/>
      <c r="F69" s="11"/>
      <c r="G69" s="11"/>
      <c r="H69" s="11"/>
      <c r="I69" s="11"/>
      <c r="J69" s="11"/>
    </row>
    <row r="70" spans="1:10" x14ac:dyDescent="0.35">
      <c r="A70" s="11"/>
      <c r="B70" s="11"/>
      <c r="C70" s="11"/>
      <c r="D70" s="11"/>
      <c r="E70" s="11"/>
      <c r="F70" s="11"/>
      <c r="G70" s="11"/>
      <c r="H70" s="11"/>
      <c r="I70" s="11"/>
      <c r="J70" s="11"/>
    </row>
    <row r="71" spans="1:10" x14ac:dyDescent="0.35">
      <c r="A71" s="11"/>
      <c r="B71" s="11"/>
      <c r="C71" s="11"/>
      <c r="D71" s="11"/>
      <c r="E71" s="11"/>
      <c r="F71" s="11"/>
      <c r="G71" s="11"/>
      <c r="H71" s="11"/>
      <c r="I71" s="11"/>
      <c r="J71" s="11"/>
    </row>
  </sheetData>
  <mergeCells count="1">
    <mergeCell ref="D8:I8"/>
  </mergeCells>
  <pageMargins left="0.7" right="0.7" top="0.75" bottom="0.75" header="0.3" footer="0.3"/>
  <pageSetup scale="63" orientation="landscape" r:id="rId1"/>
  <headerFooter>
    <oddHeader>&amp;CSchedule 9-ADIT-3
ADIT and EDIT Worksheet
Tax Rate Changes&amp;RExhibit B
Populated Schedule 9-ADIT-3
Year 2018</oddHeader>
  </headerFooter>
  <rowBreaks count="1" manualBreakCount="1">
    <brk id="52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Date xmlns="ec52a836-0bb4-4d79-aa0d-20b4805e15e2" xsi:nil="true"/>
    <Legal_x0020_Group1 xmlns="ec52a836-0bb4-4d79-aa0d-20b4805e15e2">Transmission and Wholesale Markets</Legal_x0020_Group1>
    <Clip xmlns="4a395b14-ee59-43b1-b020-0aff8b256b59" xsi:nil="true"/>
    <_dlc_DocId xmlns="ec52a836-0bb4-4d79-aa0d-20b4805e15e2">LIMSO365-1487909763-3443</_dlc_DocId>
    <_dlc_DocIdUrl xmlns="ec52a836-0bb4-4d79-aa0d-20b4805e15e2">
      <Url>https://edisonintl.sharepoint.com/teams/LIMS%20O365/TWMW/_layouts/15/DocIdRedir.aspx?ID=LIMSO365-1487909763-3443</Url>
      <Description>LIMSO365-1487909763-3443</Description>
    </_dlc_DocIdUrl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Legal Document" ma:contentTypeID="0x01010059CF184591B1604A8B5108A47612E8120085E47BF52B16274BB211D3B2DA8C37CB" ma:contentTypeVersion="73" ma:contentTypeDescription="" ma:contentTypeScope="" ma:versionID="a933c5185b0d2af71e6db68059dae87f">
  <xsd:schema xmlns:xsd="http://www.w3.org/2001/XMLSchema" xmlns:xs="http://www.w3.org/2001/XMLSchema" xmlns:p="http://schemas.microsoft.com/office/2006/metadata/properties" xmlns:ns3="ec52a836-0bb4-4d79-aa0d-20b4805e15e2" xmlns:ns4="4a395b14-ee59-43b1-b020-0aff8b256b59" xmlns:ns5="f00742b3-bbdc-40aa-80c7-4fc35bdc8024" targetNamespace="http://schemas.microsoft.com/office/2006/metadata/properties" ma:root="true" ma:fieldsID="261d5bce47047d231511220ffa4d5a78" ns3:_="" ns4:_="" ns5:_="">
    <xsd:import namespace="ec52a836-0bb4-4d79-aa0d-20b4805e15e2"/>
    <xsd:import namespace="4a395b14-ee59-43b1-b020-0aff8b256b59"/>
    <xsd:import namespace="f00742b3-bbdc-40aa-80c7-4fc35bdc8024"/>
    <xsd:element name="properties">
      <xsd:complexType>
        <xsd:sequence>
          <xsd:element name="documentManagement">
            <xsd:complexType>
              <xsd:all>
                <xsd:element ref="ns3:Document_x0020_Date" minOccurs="0"/>
                <xsd:element ref="ns4:Clip" minOccurs="0"/>
                <xsd:element ref="ns3:Legal_x0020_Group1" minOccurs="0"/>
                <xsd:element ref="ns3:SharedWithUsers" minOccurs="0"/>
                <xsd:element ref="ns3:SharedWithDetails" minOccurs="0"/>
                <xsd:element ref="ns5:LastSharedByUser" minOccurs="0"/>
                <xsd:element ref="ns5:LastSharedByTime" minOccurs="0"/>
                <xsd:element ref="ns3:_dlc_DocId" minOccurs="0"/>
                <xsd:element ref="ns3:_dlc_DocIdUrl" minOccurs="0"/>
                <xsd:element ref="ns3:_dlc_DocIdPersistId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52a836-0bb4-4d79-aa0d-20b4805e15e2" elementFormDefault="qualified">
    <xsd:import namespace="http://schemas.microsoft.com/office/2006/documentManagement/types"/>
    <xsd:import namespace="http://schemas.microsoft.com/office/infopath/2007/PartnerControls"/>
    <xsd:element name="Document_x0020_Date" ma:index="3" nillable="true" ma:displayName="Document Date" ma:format="DateOnly" ma:internalName="Document_x0020_Date">
      <xsd:simpleType>
        <xsd:restriction base="dms:DateTime"/>
      </xsd:simpleType>
    </xsd:element>
    <xsd:element name="Legal_x0020_Group1" ma:index="6" nillable="true" ma:displayName="Legal Group" ma:default="Transmission and Wholesale Markets" ma:format="Dropdown" ma:internalName="Legal_x0020_Group1">
      <xsd:simpleType>
        <xsd:restriction base="dms:Choice">
          <xsd:enumeration value="Claims and General Litigation"/>
          <xsd:enumeration value="Commercial Litigation"/>
          <xsd:enumeration value="Contracts And Intellectual Property"/>
          <xsd:enumeration value="Base Rates and Grid Support"/>
          <xsd:enumeration value="Corporate Governance - Area"/>
          <xsd:enumeration value="Customer and Tariff"/>
          <xsd:enumeration value="Labor and Employment"/>
          <xsd:enumeration value="Licensing and Environmental"/>
          <xsd:enumeration value="Power Procurement"/>
          <xsd:enumeration value="Real Prop and Local Government"/>
          <xsd:enumeration value="Resource Policy and Planning"/>
          <xsd:enumeration value="Transmission and Wholesale Markets"/>
        </xsd:restriction>
      </xsd:simpleType>
    </xsd:element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_dlc_DocId" ma:index="16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7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8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395b14-ee59-43b1-b020-0aff8b256b59" elementFormDefault="qualified">
    <xsd:import namespace="http://schemas.microsoft.com/office/2006/documentManagement/types"/>
    <xsd:import namespace="http://schemas.microsoft.com/office/infopath/2007/PartnerControls"/>
    <xsd:element name="Clip" ma:index="4" nillable="true" ma:displayName="Clip" ma:list="{d663fa17-8aef-42f5-b1f4-844335a181a3}" ma:internalName="Clip" ma:showField="Title">
      <xsd:simpleType>
        <xsd:restriction base="dms:Lookup"/>
      </xsd:simpleType>
    </xsd:element>
    <xsd:element name="MediaServiceMetadata" ma:index="19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20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2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23" nillable="true" ma:displayName="Tags" ma:internalName="MediaServiceAutoTags" ma:readOnly="true">
      <xsd:simpleType>
        <xsd:restriction base="dms:Text"/>
      </xsd:simpleType>
    </xsd:element>
    <xsd:element name="MediaServiceLocation" ma:index="24" nillable="true" ma:displayName="Location" ma:internalName="MediaServiceLocation" ma:readOnly="true">
      <xsd:simpleType>
        <xsd:restriction base="dms:Text"/>
      </xsd:simpleType>
    </xsd:element>
    <xsd:element name="MediaServiceOCR" ma:index="2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0742b3-bbdc-40aa-80c7-4fc35bdc8024" elementFormDefault="qualified">
    <xsd:import namespace="http://schemas.microsoft.com/office/2006/documentManagement/types"/>
    <xsd:import namespace="http://schemas.microsoft.com/office/infopath/2007/PartnerControls"/>
    <xsd:element name="LastSharedByUser" ma:index="14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5" nillable="true" ma:displayName="Last Shared By Time" ma:description="" ma:internalName="LastSharedByTime" ma:readOnly="tru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2" ma:displayName="Author"/>
        <xsd:element ref="dcterms:created" minOccurs="0" maxOccurs="1"/>
        <xsd:element ref="dc:identifier" minOccurs="0" maxOccurs="1"/>
        <xsd:element name="contentType" minOccurs="0" maxOccurs="1" type="xsd:string" ma:index="13" ma:displayName="Content Type"/>
        <xsd:element ref="dc:title" minOccurs="0" maxOccurs="1" ma:index="1" ma:displayName="Title"/>
        <xsd:element ref="dc:subject" minOccurs="0" maxOccurs="1"/>
        <xsd:element ref="dc:description" minOccurs="0" maxOccurs="1" ma:index="5" ma:displayName="Comments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5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Props1.xml><?xml version="1.0" encoding="utf-8"?>
<ds:datastoreItem xmlns:ds="http://schemas.openxmlformats.org/officeDocument/2006/customXml" ds:itemID="{C3C01579-90EE-4C0E-8B66-DE587B621A4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CEE00E8-C9F1-4CFB-9220-EF7C05A0BCB3}">
  <ds:schemaRefs>
    <ds:schemaRef ds:uri="http://schemas.microsoft.com/office/2006/documentManagement/types"/>
    <ds:schemaRef ds:uri="http://schemas.openxmlformats.org/package/2006/metadata/core-properties"/>
    <ds:schemaRef ds:uri="ec52a836-0bb4-4d79-aa0d-20b4805e15e2"/>
    <ds:schemaRef ds:uri="http://purl.org/dc/elements/1.1/"/>
    <ds:schemaRef ds:uri="http://schemas.microsoft.com/office/infopath/2007/PartnerControls"/>
    <ds:schemaRef ds:uri="f00742b3-bbdc-40aa-80c7-4fc35bdc8024"/>
    <ds:schemaRef ds:uri="4a395b14-ee59-43b1-b020-0aff8b256b59"/>
    <ds:schemaRef ds:uri="http://purl.org/dc/terms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4048B69-70D2-44B1-A6A2-4112F6856E8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c52a836-0bb4-4d79-aa0d-20b4805e15e2"/>
    <ds:schemaRef ds:uri="4a395b14-ee59-43b1-b020-0aff8b256b59"/>
    <ds:schemaRef ds:uri="f00742b3-bbdc-40aa-80c7-4fc35bdc802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E39FD521-58A9-4ED4-9E5B-C1FC2EFF60DF}">
  <ds:schemaRefs>
    <ds:schemaRef ds:uri="http://schemas.microsoft.com/sharepoint/events"/>
  </ds:schemaRefs>
</ds:datastoreItem>
</file>

<file path=customXml/itemProps5.xml><?xml version="1.0" encoding="utf-8"?>
<ds:datastoreItem xmlns:ds="http://schemas.openxmlformats.org/officeDocument/2006/customXml" ds:itemID="{7ACA450D-8FA0-4B5C-B5FB-38A308A08832}">
  <ds:schemaRefs>
    <ds:schemaRef ds:uri="http://schemas.microsoft.com/office/2006/metadata/customXs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Title</vt:lpstr>
      <vt:lpstr>9-ADIT-2 2017</vt:lpstr>
      <vt:lpstr>9-ADIT-3 2017</vt:lpstr>
      <vt:lpstr>9-ADIT-2 2018</vt:lpstr>
      <vt:lpstr>9-ADIT-3 2018</vt:lpstr>
      <vt:lpstr>'9-ADIT-2 2017'!Print_Area</vt:lpstr>
      <vt:lpstr>'9-ADIT-2 2018'!Print_Area</vt:lpstr>
      <vt:lpstr>'9-ADIT-3 2017'!Print_Area</vt:lpstr>
      <vt:lpstr>'9-ADIT-3 2018'!Print_Area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Alfred L Lopez</dc:creator>
  <cp:keywords/>
  <dc:description/>
  <cp:lastModifiedBy>Jee Kim</cp:lastModifiedBy>
  <cp:revision/>
  <dcterms:created xsi:type="dcterms:W3CDTF">2020-02-27T21:08:36Z</dcterms:created>
  <dcterms:modified xsi:type="dcterms:W3CDTF">2020-04-29T00:06:42Z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0x01010059CF184591B1604A8B5108A47612E8120085E47BF52B16274BB211D3B2DA8C37CB</vt:lpwstr>
  </property>
  <property fmtid="{D5CDD505-2E9C-101B-9397-08002B2CF9AE}" pid="3" name="_dlc_DocIdItemGuid">
    <vt:lpwstr>a348a588-823a-4900-b787-8d808720f9fb</vt:lpwstr>
  </property>
</Properties>
</file>