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9372" windowHeight="2340" activeTab="1"/>
  </bookViews>
  <sheets>
    <sheet name="Instructions" sheetId="8" r:id="rId1"/>
    <sheet name="Application" sheetId="2" r:id="rId2"/>
    <sheet name="Temp - Look Up" sheetId="3" state="hidden" r:id="rId3"/>
  </sheets>
  <externalReferences>
    <externalReference r:id="rId4"/>
  </externalReferences>
  <definedNames>
    <definedName name="_xlnm._FilterDatabase" localSheetId="1" hidden="1">Application!$C$29:$D$62</definedName>
    <definedName name="_xlnm._FilterDatabase" localSheetId="0" hidden="1">Instructions!$C$28:$D$34</definedName>
    <definedName name="_xlnm._FilterDatabase" localSheetId="2" hidden="1">'Temp - Look Up'!$J$4:$P$4</definedName>
    <definedName name="City">'Temp - Look Up'!#REF!</definedName>
    <definedName name="genckt">'Temp - Look Up'!$A$10:$T$675</definedName>
    <definedName name="OpD">'Temp - Look Up'!$E$1:$F$11</definedName>
    <definedName name="_xlnm.Print_Area" localSheetId="1">Application!$A$1:$J$63</definedName>
    <definedName name="_xlnm.Print_Area" localSheetId="0">Instructions!$A$1:$J$35</definedName>
    <definedName name="proj">'[1]2012 Plan Year DSP Projects'!$A$2:$AE$17</definedName>
  </definedNames>
  <calcPr calcId="145621"/>
</workbook>
</file>

<file path=xl/calcChain.xml><?xml version="1.0" encoding="utf-8"?>
<calcChain xmlns="http://schemas.openxmlformats.org/spreadsheetml/2006/main">
  <c r="E53" i="2" l="1"/>
  <c r="E52" i="2"/>
  <c r="E26" i="2" l="1"/>
  <c r="E55" i="2" l="1"/>
  <c r="G55" i="2" s="1"/>
</calcChain>
</file>

<file path=xl/sharedStrings.xml><?xml version="1.0" encoding="utf-8"?>
<sst xmlns="http://schemas.openxmlformats.org/spreadsheetml/2006/main" count="97" uniqueCount="83">
  <si>
    <t>Applicant's Name</t>
  </si>
  <si>
    <t>Company</t>
  </si>
  <si>
    <t>Address</t>
  </si>
  <si>
    <t>Office Phone</t>
  </si>
  <si>
    <t>Email</t>
  </si>
  <si>
    <t>Cell Phone</t>
  </si>
  <si>
    <t>Prime Mover Technology</t>
  </si>
  <si>
    <t>Primary Fuel Type</t>
  </si>
  <si>
    <t>Contract Start Date</t>
  </si>
  <si>
    <t>Project Area</t>
  </si>
  <si>
    <t>City</t>
  </si>
  <si>
    <t>Contract End Date</t>
  </si>
  <si>
    <t>Prime Mover Types</t>
  </si>
  <si>
    <t>Other</t>
  </si>
  <si>
    <t>Natural Gas</t>
  </si>
  <si>
    <t>Oil</t>
  </si>
  <si>
    <t>Coal</t>
  </si>
  <si>
    <t>Biomass</t>
  </si>
  <si>
    <t>Facility Name</t>
  </si>
  <si>
    <t>Street</t>
  </si>
  <si>
    <t>State</t>
  </si>
  <si>
    <t>Zip Code</t>
  </si>
  <si>
    <t>If Other Please Specify</t>
  </si>
  <si>
    <t>APPLICATION:</t>
  </si>
  <si>
    <t xml:space="preserve">Contact Name #2 </t>
  </si>
  <si>
    <t>Optional</t>
  </si>
  <si>
    <t>Notes</t>
  </si>
  <si>
    <t>Steam Turbine</t>
  </si>
  <si>
    <t>Internal Combustion Engine - Natural Gas</t>
  </si>
  <si>
    <t>Internal Combustion Engine - Diesel</t>
  </si>
  <si>
    <t>Internal Combustion Engine - Other</t>
  </si>
  <si>
    <t>Microturbine - Natural Gas</t>
  </si>
  <si>
    <t>Microturbine - Other</t>
  </si>
  <si>
    <t>Combustion Turbine - Natural Gas</t>
  </si>
  <si>
    <t>Combustion Turbine - Other</t>
  </si>
  <si>
    <t>Photovoltaic Panels</t>
  </si>
  <si>
    <t>Solar-thermal engine</t>
  </si>
  <si>
    <t>Fuel Cell - Natural Gas</t>
  </si>
  <si>
    <t>Fuel Cell - Other</t>
  </si>
  <si>
    <t>Hydroelectric Turbine</t>
  </si>
  <si>
    <t>Wind Tubrine</t>
  </si>
  <si>
    <t>Other (Please Describe)</t>
  </si>
  <si>
    <t>Select Type</t>
  </si>
  <si>
    <t>Contract Duration (Months)</t>
  </si>
  <si>
    <t>Distributed Generation Solution In-Service Date</t>
  </si>
  <si>
    <t>Distributed Generation Solutions RFP</t>
  </si>
  <si>
    <t>Generator Nameplate (MW)</t>
  </si>
  <si>
    <t>Generator Namplate (MW) (Aggregate if multiple)</t>
  </si>
  <si>
    <t>Multiple Generation/Load Addresses? (Y/N)</t>
  </si>
  <si>
    <t>Instructions</t>
  </si>
  <si>
    <t>Applicant's Proposal Template</t>
  </si>
  <si>
    <t>Applicants are required to completely fill out and submit the entire Form and Inputs worksheets in order to be considered for SCE's short list</t>
  </si>
  <si>
    <t>Color Codes</t>
  </si>
  <si>
    <t>Automatically Generated</t>
  </si>
  <si>
    <t>Workbook Instructions</t>
  </si>
  <si>
    <t>-Save this file as MS Excel version 2010 *.xlsx</t>
  </si>
  <si>
    <r>
      <t xml:space="preserve">Space to </t>
    </r>
    <r>
      <rPr>
        <b/>
        <u/>
        <sz val="14"/>
        <color theme="1"/>
        <rFont val="Calibri"/>
        <family val="2"/>
        <scheme val="minor"/>
      </rPr>
      <t>Type In</t>
    </r>
    <r>
      <rPr>
        <sz val="14"/>
        <color theme="1"/>
        <rFont val="Calibri"/>
        <family val="2"/>
        <scheme val="minor"/>
      </rPr>
      <t xml:space="preserve"> required information</t>
    </r>
  </si>
  <si>
    <r>
      <rPr>
        <b/>
        <u/>
        <sz val="14"/>
        <color theme="1"/>
        <rFont val="Calibri"/>
        <family val="2"/>
        <scheme val="minor"/>
      </rPr>
      <t xml:space="preserve">Select </t>
    </r>
    <r>
      <rPr>
        <sz val="14"/>
        <color theme="1"/>
        <rFont val="Calibri"/>
        <family val="2"/>
        <scheme val="minor"/>
      </rPr>
      <t>from a drop down</t>
    </r>
  </si>
  <si>
    <r>
      <t xml:space="preserve">Signifies input </t>
    </r>
    <r>
      <rPr>
        <b/>
        <u/>
        <sz val="14"/>
        <color theme="1"/>
        <rFont val="Calibri"/>
        <family val="2"/>
        <scheme val="minor"/>
      </rPr>
      <t>Error</t>
    </r>
  </si>
  <si>
    <t>- Complete ALL FIELDS in the "Application" worksheet</t>
  </si>
  <si>
    <t>- Follow instructions exactly as they appear on this page as well as the pop-up messages on the "Application" worksheet</t>
  </si>
  <si>
    <t>Bid Estimate (Monthly flat rate over 36 Months)</t>
  </si>
  <si>
    <t>Load and Generator located behind a single meter? (Y/N)</t>
  </si>
  <si>
    <t>By selecting "Yes" here:</t>
  </si>
  <si>
    <t>A. Distributed Generator's Contact Information</t>
  </si>
  <si>
    <t>B. Distributed Generating Facility</t>
  </si>
  <si>
    <t xml:space="preserve">Customer Load (MVA) (Aggregate) </t>
  </si>
  <si>
    <t xml:space="preserve"> </t>
  </si>
  <si>
    <t>Rancho Cucamonga</t>
  </si>
  <si>
    <t>1.9 MW</t>
  </si>
  <si>
    <t>Designated Load (MVA)</t>
  </si>
  <si>
    <t>Minimum Contract Capacity</t>
  </si>
  <si>
    <t>Diesel</t>
  </si>
  <si>
    <t>C. Designated Load Facility</t>
  </si>
  <si>
    <t>D. Contract Terms</t>
  </si>
  <si>
    <t>E. Non Disclosure Agreement Acceptance</t>
  </si>
  <si>
    <t>Agreement set forth in Exhibit C of the Distributed Generation Solutions Request for Proposal Instructions dated June 13, 2014.</t>
  </si>
  <si>
    <t>Legal Entity</t>
  </si>
  <si>
    <t>State of Jurisdiction</t>
  </si>
  <si>
    <t>Load Facility Customer Name</t>
  </si>
  <si>
    <t xml:space="preserve">Contact Name #1 </t>
  </si>
  <si>
    <t>- Fill out additional Applications if the proposal includes multiple Distributed Generator and Designated Load Customers</t>
  </si>
  <si>
    <t>applicant electronically signs and agrees to abide by the terms set forth in the Non-Disclosure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</si>
</sst>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lt;=9999999]###\-####;\(###\)\ ###\-####"/>
    <numFmt numFmtId="165" formatCode="#,##0.00&quot; $&quot;;\-#,##0.00&quot; $&quot;"/>
    <numFmt numFmtId="166" formatCode="_-* #,##0.0_-;\-* #,##0.0_-;_-* &quot;-&quot;??_-;_-@_-"/>
    <numFmt numFmtId="167" formatCode="m\-d\-yy"/>
    <numFmt numFmtId="168" formatCode="\(###\)\ ###\-####"/>
    <numFmt numFmtId="169" formatCode="&quot;$&quot;#,##0.00"/>
  </numFmts>
  <fonts count="27">
    <font>
      <sz val="11"/>
      <color theme="1"/>
      <name val="Calibri"/>
      <family val="2"/>
      <scheme val="minor"/>
    </font>
    <font>
      <sz val="11"/>
      <color theme="1"/>
      <name val="Calibri"/>
      <family val="2"/>
      <scheme val="minor"/>
    </font>
    <font>
      <sz val="10"/>
      <color theme="1"/>
      <name val="Arial"/>
      <family val="2"/>
    </font>
    <font>
      <sz val="8"/>
      <name val="Arial"/>
      <family val="2"/>
    </font>
    <font>
      <sz val="10"/>
      <name val="Arial Narrow"/>
      <family val="2"/>
    </font>
    <font>
      <sz val="10"/>
      <name val="Arial"/>
      <family val="2"/>
    </font>
    <font>
      <b/>
      <sz val="10"/>
      <name val="Arial"/>
      <family val="2"/>
    </font>
    <font>
      <u/>
      <sz val="8.5"/>
      <color indexed="12"/>
      <name val="Arial"/>
      <family val="2"/>
    </font>
    <font>
      <sz val="10"/>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b/>
      <sz val="12"/>
      <color theme="1"/>
      <name val="Calibri"/>
      <family val="2"/>
      <scheme val="minor"/>
    </font>
    <font>
      <sz val="20"/>
      <color theme="1"/>
      <name val="Calibri"/>
      <family val="2"/>
      <scheme val="minor"/>
    </font>
    <font>
      <sz val="11"/>
      <color theme="1"/>
      <name val="Arial"/>
      <family val="2"/>
    </font>
    <font>
      <b/>
      <sz val="16"/>
      <color theme="1"/>
      <name val="Arial"/>
      <family val="2"/>
    </font>
    <font>
      <sz val="11"/>
      <color rgb="FFFF0000"/>
      <name val="Calibri"/>
      <family val="2"/>
      <scheme val="minor"/>
    </font>
    <font>
      <b/>
      <sz val="11"/>
      <color rgb="FFFF0000"/>
      <name val="Calibri"/>
      <family val="2"/>
      <scheme val="minor"/>
    </font>
    <font>
      <i/>
      <sz val="11"/>
      <color theme="1"/>
      <name val="Calibri"/>
      <family val="2"/>
      <scheme val="minor"/>
    </font>
    <font>
      <sz val="14"/>
      <color theme="1"/>
      <name val="Calibri"/>
      <family val="2"/>
      <scheme val="minor"/>
    </font>
    <font>
      <b/>
      <sz val="18"/>
      <color theme="1"/>
      <name val="Calibri"/>
      <family val="2"/>
      <scheme val="minor"/>
    </font>
    <font>
      <b/>
      <sz val="36"/>
      <color theme="1"/>
      <name val="Calibri"/>
      <family val="2"/>
      <scheme val="minor"/>
    </font>
    <font>
      <b/>
      <sz val="16"/>
      <color rgb="FFFF0000"/>
      <name val="Calibri"/>
      <family val="2"/>
      <scheme val="minor"/>
    </font>
    <font>
      <b/>
      <i/>
      <sz val="11"/>
      <color rgb="FFFF0000"/>
      <name val="Calibri"/>
      <family val="2"/>
      <scheme val="minor"/>
    </font>
    <font>
      <b/>
      <u/>
      <sz val="14"/>
      <color theme="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61">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0" fontId="5" fillId="0" borderId="0"/>
    <xf numFmtId="0" fontId="3" fillId="0" borderId="0"/>
    <xf numFmtId="0" fontId="2" fillId="0" borderId="0"/>
    <xf numFmtId="0" fontId="5" fillId="0" borderId="0"/>
    <xf numFmtId="9" fontId="2" fillId="0" borderId="0" applyFont="0" applyFill="0" applyBorder="0" applyAlignment="0" applyProtection="0"/>
    <xf numFmtId="44" fontId="5" fillId="0" borderId="0" applyFont="0" applyFill="0" applyBorder="0" applyAlignment="0" applyProtection="0"/>
    <xf numFmtId="0" fontId="8" fillId="0" borderId="0"/>
    <xf numFmtId="43" fontId="5" fillId="0" borderId="0" applyFont="0" applyFill="0" applyBorder="0" applyAlignment="0" applyProtection="0"/>
    <xf numFmtId="43" fontId="8" fillId="0" borderId="0" applyFont="0" applyFill="0" applyBorder="0" applyAlignment="0" applyProtection="0"/>
    <xf numFmtId="166" fontId="5" fillId="0" borderId="0">
      <protection locked="0"/>
    </xf>
    <xf numFmtId="43" fontId="5" fillId="0" borderId="0" applyFont="0" applyFill="0" applyBorder="0" applyAlignment="0" applyProtection="0"/>
    <xf numFmtId="167" fontId="6" fillId="7" borderId="13">
      <alignment horizontal="center" vertical="center"/>
    </xf>
    <xf numFmtId="38" fontId="3" fillId="2" borderId="0" applyNumberFormat="0" applyBorder="0" applyAlignment="0" applyProtection="0"/>
    <xf numFmtId="6" fontId="9" fillId="0" borderId="0">
      <protection locked="0"/>
    </xf>
    <xf numFmtId="0" fontId="10" fillId="0" borderId="0" applyNumberFormat="0" applyFill="0" applyBorder="0" applyAlignment="0" applyProtection="0"/>
    <xf numFmtId="165" fontId="5" fillId="0" borderId="0">
      <protection locked="0"/>
    </xf>
    <xf numFmtId="165" fontId="5" fillId="0" borderId="0">
      <protection locked="0"/>
    </xf>
    <xf numFmtId="0" fontId="11" fillId="0" borderId="14" applyNumberFormat="0" applyFill="0" applyAlignment="0" applyProtection="0"/>
    <xf numFmtId="10" fontId="3" fillId="8" borderId="3" applyNumberFormat="0" applyBorder="0" applyAlignment="0" applyProtection="0"/>
    <xf numFmtId="37" fontId="12" fillId="0" borderId="0"/>
    <xf numFmtId="168" fontId="5" fillId="0" borderId="0"/>
    <xf numFmtId="0" fontId="1" fillId="0" borderId="0"/>
    <xf numFmtId="0" fontId="5" fillId="0" borderId="0"/>
    <xf numFmtId="0" fontId="1" fillId="0" borderId="0"/>
    <xf numFmtId="0" fontId="5" fillId="0" borderId="0"/>
    <xf numFmtId="0" fontId="5" fillId="0" borderId="0"/>
    <xf numFmtId="9" fontId="8"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15">
      <protection locked="0"/>
    </xf>
    <xf numFmtId="37" fontId="3" fillId="4" borderId="0" applyNumberFormat="0" applyBorder="0" applyAlignment="0" applyProtection="0"/>
    <xf numFmtId="37" fontId="3" fillId="0" borderId="0"/>
    <xf numFmtId="37" fontId="3" fillId="4" borderId="0" applyNumberFormat="0" applyBorder="0" applyAlignment="0" applyProtection="0"/>
    <xf numFmtId="3" fontId="13" fillId="0" borderId="14" applyProtection="0"/>
    <xf numFmtId="0" fontId="8" fillId="0" borderId="0"/>
    <xf numFmtId="9" fontId="8" fillId="0" borderId="0" applyFont="0" applyFill="0" applyBorder="0" applyAlignment="0" applyProtection="0"/>
    <xf numFmtId="0" fontId="2" fillId="0" borderId="0"/>
    <xf numFmtId="0" fontId="2" fillId="0" borderId="0"/>
    <xf numFmtId="0" fontId="2" fillId="0" borderId="0"/>
  </cellStyleXfs>
  <cellXfs count="112">
    <xf numFmtId="0" fontId="0" fillId="0" borderId="0" xfId="0"/>
    <xf numFmtId="0" fontId="0" fillId="11" borderId="11" xfId="0" applyFill="1" applyBorder="1"/>
    <xf numFmtId="0" fontId="14" fillId="11" borderId="10" xfId="0" applyFont="1" applyFill="1" applyBorder="1"/>
    <xf numFmtId="0" fontId="0" fillId="9" borderId="6" xfId="0" applyFill="1" applyBorder="1"/>
    <xf numFmtId="0" fontId="0" fillId="9" borderId="8" xfId="0" applyFill="1" applyBorder="1"/>
    <xf numFmtId="0" fontId="0" fillId="9" borderId="9" xfId="0" applyFill="1" applyBorder="1"/>
    <xf numFmtId="0" fontId="0" fillId="9" borderId="1" xfId="0" applyFill="1" applyBorder="1"/>
    <xf numFmtId="0" fontId="0" fillId="9" borderId="2" xfId="0" applyFill="1" applyBorder="1"/>
    <xf numFmtId="0" fontId="0" fillId="9" borderId="4" xfId="0" applyFill="1" applyBorder="1"/>
    <xf numFmtId="0" fontId="0" fillId="9" borderId="5" xfId="0" applyFill="1" applyBorder="1"/>
    <xf numFmtId="0" fontId="0" fillId="9" borderId="7" xfId="0" applyFill="1" applyBorder="1"/>
    <xf numFmtId="0" fontId="0" fillId="5" borderId="1" xfId="0" applyFill="1" applyBorder="1"/>
    <xf numFmtId="0" fontId="14" fillId="11" borderId="4" xfId="0" applyFont="1" applyFill="1" applyBorder="1"/>
    <xf numFmtId="0" fontId="0" fillId="11" borderId="5" xfId="0" applyFill="1" applyBorder="1"/>
    <xf numFmtId="0" fontId="0" fillId="11" borderId="7" xfId="0" applyFill="1" applyBorder="1"/>
    <xf numFmtId="0" fontId="0" fillId="11" borderId="12" xfId="0" applyFill="1" applyBorder="1"/>
    <xf numFmtId="0" fontId="0" fillId="5" borderId="8" xfId="0" applyFill="1" applyBorder="1" applyAlignment="1"/>
    <xf numFmtId="0" fontId="0" fillId="5" borderId="0" xfId="0" applyFill="1" applyBorder="1" applyAlignment="1"/>
    <xf numFmtId="0" fontId="0" fillId="5" borderId="5" xfId="0" applyFill="1" applyBorder="1" applyAlignment="1"/>
    <xf numFmtId="0" fontId="0" fillId="5" borderId="6" xfId="0" applyFill="1" applyBorder="1" applyAlignment="1"/>
    <xf numFmtId="0" fontId="0" fillId="5" borderId="9" xfId="0" applyFill="1" applyBorder="1" applyAlignment="1"/>
    <xf numFmtId="0" fontId="0" fillId="5" borderId="1" xfId="0" applyFill="1" applyBorder="1" applyAlignment="1"/>
    <xf numFmtId="0" fontId="0" fillId="5" borderId="2" xfId="0" applyFill="1" applyBorder="1" applyAlignment="1"/>
    <xf numFmtId="0" fontId="0" fillId="5" borderId="4" xfId="0" applyFill="1" applyBorder="1" applyAlignment="1"/>
    <xf numFmtId="0" fontId="0" fillId="5" borderId="7" xfId="0" applyFill="1" applyBorder="1" applyAlignment="1"/>
    <xf numFmtId="0" fontId="21" fillId="5" borderId="0" xfId="0" quotePrefix="1" applyFont="1" applyFill="1" applyBorder="1" applyAlignment="1"/>
    <xf numFmtId="0" fontId="21" fillId="5" borderId="0" xfId="0" applyFont="1" applyFill="1" applyBorder="1" applyAlignment="1"/>
    <xf numFmtId="0" fontId="24" fillId="5" borderId="0" xfId="0" quotePrefix="1" applyFont="1" applyFill="1" applyBorder="1" applyAlignment="1"/>
    <xf numFmtId="0" fontId="0" fillId="9" borderId="6" xfId="0" applyFill="1" applyBorder="1" applyProtection="1">
      <protection hidden="1"/>
    </xf>
    <xf numFmtId="0" fontId="0" fillId="9" borderId="8" xfId="0" applyFill="1" applyBorder="1" applyProtection="1">
      <protection hidden="1"/>
    </xf>
    <xf numFmtId="0" fontId="0" fillId="9" borderId="9" xfId="0" applyFill="1" applyBorder="1" applyProtection="1">
      <protection hidden="1"/>
    </xf>
    <xf numFmtId="0" fontId="0" fillId="0" borderId="0" xfId="0" applyProtection="1">
      <protection hidden="1"/>
    </xf>
    <xf numFmtId="0" fontId="0" fillId="9" borderId="1" xfId="0" applyFill="1" applyBorder="1" applyProtection="1">
      <protection hidden="1"/>
    </xf>
    <xf numFmtId="0" fontId="0" fillId="5" borderId="6" xfId="0" applyFill="1" applyBorder="1" applyProtection="1">
      <protection hidden="1"/>
    </xf>
    <xf numFmtId="0" fontId="0" fillId="5" borderId="8" xfId="0" applyFill="1" applyBorder="1" applyProtection="1">
      <protection hidden="1"/>
    </xf>
    <xf numFmtId="0" fontId="16" fillId="0" borderId="8" xfId="0" applyFont="1" applyBorder="1" applyProtection="1">
      <protection hidden="1"/>
    </xf>
    <xf numFmtId="0" fontId="17" fillId="5" borderId="8" xfId="0" applyFont="1" applyFill="1" applyBorder="1" applyProtection="1">
      <protection hidden="1"/>
    </xf>
    <xf numFmtId="0" fontId="0" fillId="5" borderId="9" xfId="0" applyFill="1" applyBorder="1" applyProtection="1">
      <protection hidden="1"/>
    </xf>
    <xf numFmtId="0" fontId="0" fillId="9" borderId="2" xfId="0" applyFill="1" applyBorder="1" applyProtection="1">
      <protection hidden="1"/>
    </xf>
    <xf numFmtId="0" fontId="0" fillId="5" borderId="1" xfId="0" applyFill="1" applyBorder="1" applyProtection="1">
      <protection hidden="1"/>
    </xf>
    <xf numFmtId="0" fontId="0" fillId="5" borderId="0" xfId="0" applyFill="1" applyBorder="1" applyProtection="1">
      <protection hidden="1"/>
    </xf>
    <xf numFmtId="0" fontId="0" fillId="5" borderId="4" xfId="0" applyFill="1" applyBorder="1" applyProtection="1">
      <protection hidden="1"/>
    </xf>
    <xf numFmtId="0" fontId="0" fillId="5" borderId="5" xfId="0" applyFill="1" applyBorder="1" applyProtection="1">
      <protection hidden="1"/>
    </xf>
    <xf numFmtId="0" fontId="15" fillId="5" borderId="5" xfId="0" applyFont="1" applyFill="1" applyBorder="1" applyAlignment="1" applyProtection="1">
      <alignment horizontal="center" wrapText="1"/>
      <protection hidden="1"/>
    </xf>
    <xf numFmtId="0" fontId="15" fillId="5" borderId="7" xfId="0" applyFont="1" applyFill="1" applyBorder="1" applyAlignment="1" applyProtection="1">
      <alignment horizontal="center" wrapText="1"/>
      <protection hidden="1"/>
    </xf>
    <xf numFmtId="0" fontId="14" fillId="11" borderId="4" xfId="0" applyFont="1" applyFill="1" applyBorder="1" applyProtection="1">
      <protection hidden="1"/>
    </xf>
    <xf numFmtId="0" fontId="0" fillId="11" borderId="5" xfId="0" applyFill="1" applyBorder="1" applyProtection="1">
      <protection hidden="1"/>
    </xf>
    <xf numFmtId="0" fontId="0" fillId="11" borderId="7" xfId="0" applyFill="1" applyBorder="1" applyProtection="1">
      <protection hidden="1"/>
    </xf>
    <xf numFmtId="0" fontId="0" fillId="5" borderId="2" xfId="0" applyFill="1" applyBorder="1" applyProtection="1">
      <protection hidden="1"/>
    </xf>
    <xf numFmtId="0" fontId="20" fillId="5" borderId="0" xfId="0" applyFont="1" applyFill="1" applyBorder="1" applyProtection="1">
      <protection hidden="1"/>
    </xf>
    <xf numFmtId="0" fontId="14" fillId="11" borderId="10" xfId="0" applyFont="1" applyFill="1" applyBorder="1" applyProtection="1">
      <protection hidden="1"/>
    </xf>
    <xf numFmtId="0" fontId="0" fillId="11" borderId="11" xfId="0" applyFill="1" applyBorder="1" applyProtection="1">
      <protection hidden="1"/>
    </xf>
    <xf numFmtId="0" fontId="0" fillId="11" borderId="12" xfId="0" applyFill="1" applyBorder="1" applyProtection="1">
      <protection hidden="1"/>
    </xf>
    <xf numFmtId="0" fontId="0" fillId="5" borderId="0" xfId="0" applyFill="1" applyBorder="1" applyAlignment="1" applyProtection="1">
      <alignment wrapText="1"/>
      <protection hidden="1"/>
    </xf>
    <xf numFmtId="0" fontId="19" fillId="5" borderId="0" xfId="0" applyFont="1" applyFill="1" applyBorder="1" applyProtection="1">
      <protection hidden="1"/>
    </xf>
    <xf numFmtId="0" fontId="0" fillId="0" borderId="0" xfId="0" applyAlignment="1" applyProtection="1">
      <alignment wrapText="1"/>
      <protection hidden="1"/>
    </xf>
    <xf numFmtId="0" fontId="0" fillId="0" borderId="0" xfId="0" applyBorder="1" applyProtection="1">
      <protection hidden="1"/>
    </xf>
    <xf numFmtId="14" fontId="2" fillId="10" borderId="3" xfId="6" applyNumberFormat="1" applyFill="1" applyBorder="1" applyAlignment="1" applyProtection="1">
      <alignment horizontal="center"/>
      <protection hidden="1"/>
    </xf>
    <xf numFmtId="0" fontId="2" fillId="10" borderId="3" xfId="6" applyNumberFormat="1" applyFill="1" applyBorder="1" applyAlignment="1" applyProtection="1">
      <alignment horizontal="center"/>
      <protection hidden="1"/>
    </xf>
    <xf numFmtId="0" fontId="18" fillId="5" borderId="0" xfId="0" applyFont="1" applyFill="1" applyBorder="1" applyProtection="1">
      <protection hidden="1"/>
    </xf>
    <xf numFmtId="0" fontId="0" fillId="5" borderId="7" xfId="0" applyFill="1" applyBorder="1" applyProtection="1">
      <protection hidden="1"/>
    </xf>
    <xf numFmtId="0" fontId="0" fillId="9" borderId="4" xfId="0" applyFill="1" applyBorder="1" applyProtection="1">
      <protection hidden="1"/>
    </xf>
    <xf numFmtId="0" fontId="0" fillId="9" borderId="5" xfId="0" applyFill="1" applyBorder="1" applyProtection="1">
      <protection hidden="1"/>
    </xf>
    <xf numFmtId="0" fontId="0" fillId="9" borderId="7" xfId="0" applyFill="1" applyBorder="1" applyProtection="1">
      <protection hidden="1"/>
    </xf>
    <xf numFmtId="0" fontId="22" fillId="5" borderId="6" xfId="0" applyFont="1" applyFill="1" applyBorder="1" applyAlignment="1">
      <alignment horizontal="center"/>
    </xf>
    <xf numFmtId="0" fontId="22" fillId="5" borderId="8" xfId="0" applyFont="1" applyFill="1" applyBorder="1" applyAlignment="1">
      <alignment horizontal="center"/>
    </xf>
    <xf numFmtId="0" fontId="22" fillId="5" borderId="9" xfId="0" applyFont="1" applyFill="1" applyBorder="1" applyAlignment="1">
      <alignment horizontal="center"/>
    </xf>
    <xf numFmtId="0" fontId="23" fillId="5" borderId="1" xfId="0" applyFont="1" applyFill="1" applyBorder="1" applyAlignment="1">
      <alignment horizontal="center"/>
    </xf>
    <xf numFmtId="0" fontId="23" fillId="5" borderId="0" xfId="0" applyFont="1" applyFill="1" applyBorder="1" applyAlignment="1">
      <alignment horizontal="center"/>
    </xf>
    <xf numFmtId="0" fontId="23" fillId="5" borderId="2" xfId="0" applyFont="1" applyFill="1" applyBorder="1" applyAlignment="1">
      <alignment horizontal="center"/>
    </xf>
    <xf numFmtId="0" fontId="25" fillId="5" borderId="4"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7" xfId="0" applyFont="1" applyFill="1" applyBorder="1" applyAlignment="1">
      <alignment horizontal="center" vertical="center"/>
    </xf>
    <xf numFmtId="0" fontId="2" fillId="3" borderId="16" xfId="6" applyFill="1" applyBorder="1" applyAlignment="1" applyProtection="1">
      <alignment horizontal="center"/>
      <protection locked="0"/>
    </xf>
    <xf numFmtId="0" fontId="2" fillId="3" borderId="17" xfId="6" applyFill="1" applyBorder="1" applyAlignment="1" applyProtection="1">
      <alignment horizontal="center"/>
      <protection locked="0"/>
    </xf>
    <xf numFmtId="0" fontId="2" fillId="12" borderId="16" xfId="6" applyFill="1" applyBorder="1" applyAlignment="1" applyProtection="1">
      <alignment horizontal="center"/>
      <protection locked="0"/>
    </xf>
    <xf numFmtId="0" fontId="2" fillId="12" borderId="17" xfId="6" applyFill="1" applyBorder="1" applyAlignment="1" applyProtection="1">
      <alignment horizontal="center"/>
      <protection locked="0"/>
    </xf>
    <xf numFmtId="0" fontId="2" fillId="14" borderId="16" xfId="6" applyFill="1" applyBorder="1" applyAlignment="1" applyProtection="1">
      <alignment horizontal="center"/>
      <protection locked="0"/>
    </xf>
    <xf numFmtId="0" fontId="2" fillId="14" borderId="17" xfId="6" applyFill="1" applyBorder="1" applyAlignment="1" applyProtection="1">
      <alignment horizontal="center"/>
      <protection locked="0"/>
    </xf>
    <xf numFmtId="0" fontId="21" fillId="5" borderId="18" xfId="0" applyFont="1" applyFill="1" applyBorder="1" applyAlignment="1">
      <alignment horizontal="center"/>
    </xf>
    <xf numFmtId="0" fontId="21" fillId="5" borderId="0" xfId="0" applyFont="1" applyFill="1" applyBorder="1" applyAlignment="1">
      <alignment horizontal="center"/>
    </xf>
    <xf numFmtId="0" fontId="26" fillId="5" borderId="18" xfId="0" applyFont="1" applyFill="1" applyBorder="1" applyAlignment="1">
      <alignment horizontal="center"/>
    </xf>
    <xf numFmtId="0" fontId="2" fillId="13" borderId="16" xfId="6" applyFill="1" applyBorder="1" applyAlignment="1" applyProtection="1">
      <alignment horizontal="center"/>
      <protection locked="0"/>
    </xf>
    <xf numFmtId="0" fontId="2" fillId="13" borderId="17" xfId="6" applyFill="1" applyBorder="1" applyAlignment="1" applyProtection="1">
      <alignment horizontal="center"/>
      <protection locked="0"/>
    </xf>
    <xf numFmtId="0" fontId="17" fillId="5" borderId="0" xfId="0" applyFont="1" applyFill="1" applyBorder="1" applyAlignment="1" applyProtection="1">
      <alignment horizontal="center" wrapText="1"/>
      <protection hidden="1"/>
    </xf>
    <xf numFmtId="0" fontId="17" fillId="5" borderId="2" xfId="0" applyFont="1" applyFill="1" applyBorder="1" applyAlignment="1" applyProtection="1">
      <alignment horizontal="center" wrapText="1"/>
      <protection hidden="1"/>
    </xf>
    <xf numFmtId="0" fontId="2" fillId="6" borderId="3" xfId="6" applyFill="1" applyBorder="1" applyAlignment="1" applyProtection="1">
      <alignment horizontal="left"/>
      <protection locked="0" hidden="1"/>
    </xf>
    <xf numFmtId="0" fontId="5" fillId="4" borderId="3" xfId="7" applyFont="1" applyFill="1" applyBorder="1" applyAlignment="1" applyProtection="1">
      <alignment horizontal="center" vertical="center"/>
      <protection locked="0" hidden="1"/>
    </xf>
    <xf numFmtId="0" fontId="2" fillId="3" borderId="10" xfId="6" applyFill="1" applyBorder="1" applyAlignment="1" applyProtection="1">
      <alignment horizontal="left"/>
      <protection locked="0" hidden="1"/>
    </xf>
    <xf numFmtId="0" fontId="2" fillId="3" borderId="12" xfId="6" applyFill="1" applyBorder="1" applyAlignment="1" applyProtection="1">
      <alignment horizontal="left"/>
      <protection locked="0" hidden="1"/>
    </xf>
    <xf numFmtId="0" fontId="2" fillId="3" borderId="3" xfId="6" applyFill="1" applyBorder="1" applyAlignment="1" applyProtection="1">
      <alignment horizontal="center"/>
      <protection locked="0" hidden="1"/>
    </xf>
    <xf numFmtId="0" fontId="2" fillId="3" borderId="11" xfId="6" applyFill="1" applyBorder="1" applyAlignment="1" applyProtection="1">
      <alignment horizontal="left"/>
      <protection locked="0" hidden="1"/>
    </xf>
    <xf numFmtId="0" fontId="2" fillId="3" borderId="3" xfId="6" applyFill="1" applyBorder="1" applyAlignment="1" applyProtection="1">
      <alignment horizontal="left"/>
      <protection locked="0" hidden="1"/>
    </xf>
    <xf numFmtId="2" fontId="5" fillId="3" borderId="10" xfId="6" applyNumberFormat="1" applyFont="1" applyFill="1" applyBorder="1" applyAlignment="1" applyProtection="1">
      <alignment horizontal="center"/>
      <protection locked="0" hidden="1"/>
    </xf>
    <xf numFmtId="2" fontId="5" fillId="3" borderId="12" xfId="6" applyNumberFormat="1" applyFont="1" applyFill="1" applyBorder="1" applyAlignment="1" applyProtection="1">
      <alignment horizontal="center"/>
      <protection locked="0" hidden="1"/>
    </xf>
    <xf numFmtId="0" fontId="5" fillId="4" borderId="10" xfId="7" applyFont="1" applyFill="1" applyBorder="1" applyAlignment="1" applyProtection="1">
      <alignment horizontal="center"/>
      <protection locked="0" hidden="1"/>
    </xf>
    <xf numFmtId="0" fontId="5" fillId="4" borderId="12" xfId="7" applyFont="1" applyFill="1" applyBorder="1" applyAlignment="1" applyProtection="1">
      <alignment horizontal="center"/>
      <protection locked="0" hidden="1"/>
    </xf>
    <xf numFmtId="2" fontId="5" fillId="3" borderId="6" xfId="6" applyNumberFormat="1" applyFont="1" applyFill="1" applyBorder="1" applyAlignment="1" applyProtection="1">
      <alignment horizontal="center"/>
      <protection locked="0" hidden="1"/>
    </xf>
    <xf numFmtId="2" fontId="5" fillId="3" borderId="9" xfId="6" applyNumberFormat="1" applyFont="1" applyFill="1" applyBorder="1" applyAlignment="1" applyProtection="1">
      <alignment horizontal="center"/>
      <protection locked="0" hidden="1"/>
    </xf>
    <xf numFmtId="0" fontId="4" fillId="4" borderId="10" xfId="7" applyNumberFormat="1" applyFont="1" applyFill="1" applyBorder="1" applyAlignment="1" applyProtection="1">
      <alignment horizontal="left" vertical="center"/>
      <protection locked="0" hidden="1"/>
    </xf>
    <xf numFmtId="0" fontId="4" fillId="4" borderId="12" xfId="7" applyNumberFormat="1" applyFont="1" applyFill="1" applyBorder="1" applyAlignment="1" applyProtection="1">
      <alignment horizontal="left" vertical="center"/>
      <protection locked="0" hidden="1"/>
    </xf>
    <xf numFmtId="0" fontId="5" fillId="4" borderId="3" xfId="7" applyFont="1" applyFill="1" applyBorder="1" applyAlignment="1" applyProtection="1">
      <alignment horizontal="center"/>
      <protection locked="0" hidden="1"/>
    </xf>
    <xf numFmtId="0" fontId="0" fillId="3" borderId="3" xfId="0" applyFill="1" applyBorder="1" applyAlignment="1" applyProtection="1">
      <alignment horizontal="left"/>
      <protection locked="0" hidden="1"/>
    </xf>
    <xf numFmtId="164" fontId="0" fillId="3" borderId="3" xfId="0" applyNumberFormat="1" applyFill="1" applyBorder="1" applyAlignment="1" applyProtection="1">
      <alignment horizontal="left"/>
      <protection locked="0" hidden="1"/>
    </xf>
    <xf numFmtId="0" fontId="0" fillId="3" borderId="3" xfId="0" applyFill="1" applyBorder="1" applyAlignment="1" applyProtection="1">
      <protection locked="0" hidden="1"/>
    </xf>
    <xf numFmtId="0" fontId="0" fillId="3" borderId="10" xfId="0" applyFill="1" applyBorder="1" applyAlignment="1" applyProtection="1">
      <alignment horizontal="center"/>
      <protection locked="0" hidden="1"/>
    </xf>
    <xf numFmtId="0" fontId="0" fillId="3" borderId="12" xfId="0" applyFill="1" applyBorder="1" applyAlignment="1" applyProtection="1">
      <alignment horizontal="center"/>
      <protection locked="0" hidden="1"/>
    </xf>
    <xf numFmtId="164" fontId="0" fillId="3" borderId="10" xfId="0" applyNumberFormat="1" applyFill="1" applyBorder="1" applyAlignment="1" applyProtection="1">
      <alignment horizontal="center"/>
      <protection locked="0" hidden="1"/>
    </xf>
    <xf numFmtId="164" fontId="0" fillId="3" borderId="12" xfId="0" applyNumberFormat="1" applyFill="1" applyBorder="1" applyAlignment="1" applyProtection="1">
      <alignment horizontal="center"/>
      <protection locked="0" hidden="1"/>
    </xf>
    <xf numFmtId="169" fontId="2" fillId="6" borderId="3" xfId="6" applyNumberFormat="1" applyFill="1" applyBorder="1" applyAlignment="1" applyProtection="1">
      <alignment horizontal="center"/>
      <protection locked="0" hidden="1"/>
    </xf>
    <xf numFmtId="0" fontId="2" fillId="4" borderId="3" xfId="7" applyFont="1" applyFill="1" applyBorder="1" applyAlignment="1" applyProtection="1">
      <alignment horizontal="center"/>
      <protection locked="0" hidden="1"/>
    </xf>
    <xf numFmtId="0" fontId="0" fillId="3" borderId="11" xfId="0" applyFill="1" applyBorder="1" applyAlignment="1" applyProtection="1">
      <alignment horizontal="center"/>
      <protection locked="0" hidden="1"/>
    </xf>
  </cellXfs>
  <cellStyles count="61">
    <cellStyle name="_x0010_“+ˆÉ•?pý¤" xfId="2"/>
    <cellStyle name="Actual Date" xfId="15"/>
    <cellStyle name="Comma 2" xfId="14"/>
    <cellStyle name="Comma 3" xfId="11"/>
    <cellStyle name="Currency 2" xfId="9"/>
    <cellStyle name="Currency 3" xfId="12"/>
    <cellStyle name="Date" xfId="17"/>
    <cellStyle name="Fixed" xfId="13"/>
    <cellStyle name="Grey" xfId="16"/>
    <cellStyle name="HEADER" xfId="18"/>
    <cellStyle name="Heading1" xfId="19"/>
    <cellStyle name="Heading2" xfId="20"/>
    <cellStyle name="HIGHLIGHT" xfId="21"/>
    <cellStyle name="Hyperlink 2" xfId="3"/>
    <cellStyle name="Input [yellow]" xfId="22"/>
    <cellStyle name="no dec" xfId="23"/>
    <cellStyle name="Normal" xfId="0" builtinId="0"/>
    <cellStyle name="Normal - Style1" xfId="24"/>
    <cellStyle name="Normal 10" xfId="60"/>
    <cellStyle name="Normal 2" xfId="4"/>
    <cellStyle name="Normal 2 2" xfId="5"/>
    <cellStyle name="Normal 2 2 2" xfId="26"/>
    <cellStyle name="Normal 2 3" xfId="25"/>
    <cellStyle name="Normal 3" xfId="6"/>
    <cellStyle name="Normal 3 2" xfId="28"/>
    <cellStyle name="Normal 3 3" xfId="27"/>
    <cellStyle name="Normal 4" xfId="1"/>
    <cellStyle name="Normal 4 2" xfId="29"/>
    <cellStyle name="Normal 5" xfId="10"/>
    <cellStyle name="Normal 6" xfId="56"/>
    <cellStyle name="Normal 7" xfId="7"/>
    <cellStyle name="Normal 8" xfId="58"/>
    <cellStyle name="Normal 9" xfId="59"/>
    <cellStyle name="Percent [2]" xfId="31"/>
    <cellStyle name="Percent 10" xfId="32"/>
    <cellStyle name="Percent 11" xfId="33"/>
    <cellStyle name="Percent 12" xfId="34"/>
    <cellStyle name="Percent 13" xfId="35"/>
    <cellStyle name="Percent 14" xfId="36"/>
    <cellStyle name="Percent 15" xfId="37"/>
    <cellStyle name="Percent 16" xfId="38"/>
    <cellStyle name="Percent 17" xfId="39"/>
    <cellStyle name="Percent 18" xfId="40"/>
    <cellStyle name="Percent 19" xfId="41"/>
    <cellStyle name="Percent 2" xfId="8"/>
    <cellStyle name="Percent 2 2" xfId="42"/>
    <cellStyle name="Percent 20" xfId="43"/>
    <cellStyle name="Percent 21" xfId="30"/>
    <cellStyle name="Percent 22" xfId="57"/>
    <cellStyle name="Percent 3" xfId="44"/>
    <cellStyle name="Percent 4" xfId="45"/>
    <cellStyle name="Percent 5" xfId="46"/>
    <cellStyle name="Percent 6" xfId="47"/>
    <cellStyle name="Percent 7" xfId="48"/>
    <cellStyle name="Percent 8" xfId="49"/>
    <cellStyle name="Percent 9" xfId="50"/>
    <cellStyle name="Total 2" xfId="51"/>
    <cellStyle name="Unprot" xfId="52"/>
    <cellStyle name="Unprot$" xfId="53"/>
    <cellStyle name="Unprot_1- Inputs &amp; Output" xfId="54"/>
    <cellStyle name="Unprotect" xfId="55"/>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DBU1/FEDATA/Staff%20Engineering/2012%20DG%20vs%20DSP/Project%20Selection/DER%20201207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Criteria"/>
      <sheetName val="2012 Plan Year DSP Projects"/>
      <sheetName val="Generation"/>
      <sheetName val="Cost Analysis Detail"/>
      <sheetName val="All Gen"/>
      <sheetName val="Look Up - Growth Rate"/>
      <sheetName val="Look Up - CI"/>
      <sheetName val="Look Up - City"/>
    </sheetNames>
    <sheetDataSet>
      <sheetData sheetId="0"/>
      <sheetData sheetId="1">
        <row r="2">
          <cell r="A2" t="str">
            <v>Bradbury 66/16 (D)</v>
          </cell>
          <cell r="B2" t="str">
            <v>04966</v>
          </cell>
          <cell r="C2" t="str">
            <v>[Eastern Zone]</v>
          </cell>
          <cell r="D2" t="str">
            <v>[Rio Hondo 220/66 System]</v>
          </cell>
          <cell r="E2" t="str">
            <v>Bradbury 66/16 (D)</v>
          </cell>
          <cell r="F2" t="str">
            <v>Bradbury 66/16 - Add 1-16 kV circuit.</v>
          </cell>
          <cell r="G2" t="str">
            <v>It is projected that in 2016, Arcadia substation will be negative Reserve.  This new circuit is needed to pickup 200A from Arcadia  in 2016
Rev #1 (10/28/04):  Defer operating date from 05/01/05 to 06/01/06.  Update costs.
Rev #2 (2/16/05): Deferred operating date from 6/06 to 6/07 due to number of circuits proposed for '06 (not enough money and/or crews to perform work).
Rev #3 (08/23/06 -RS): Deferred from 2007-2009 due to 1 in 5 GRC analysis.  This circuit if to offload the Payne(530A -2005) and Honeywell (470A  - 2005) which appeared to be growing very slowly and thus the new project can be deferred two years. jn.
Rev #4 (09/21/06):  Defer OD from 2009 to 2013.  (BLC)
Rev #5 (10/07/09):  Defer OD from 2013 to 2016 (RS) 
Rev #6  (05/10): Updated MDI to match Yellow Book (BRL)
Rev #7 (12/10): accelerate OD from 2016 to 2015 to eliminate need for Bank increase &amp; new circuit out of Rio Hondo in 2019. (TH)
Rev #8 (05/25/11): Add scope item and using unit costs (RLT for TH)
Rev #9 (11/14/11): Accelerated OD from 2015 to 2014 to offload two overloaded circuits. Part of 2012 DSP Plan. DR for TH</v>
          </cell>
          <cell r="H2">
            <v>2014</v>
          </cell>
          <cell r="I2" t="str">
            <v>Talal</v>
          </cell>
          <cell r="J2" t="str">
            <v>No Change</v>
          </cell>
          <cell r="K2">
            <v>0</v>
          </cell>
          <cell r="L2">
            <v>1</v>
          </cell>
          <cell r="M2">
            <v>0</v>
          </cell>
          <cell r="N2">
            <v>2380</v>
          </cell>
          <cell r="O2">
            <v>0</v>
          </cell>
          <cell r="P2" t="str">
            <v>Circuit: Relieve Sub</v>
          </cell>
          <cell r="Q2" t="str">
            <v>Multiple ductbank overloads potentially DG can offset 300 Amps, plus create ties for the other 200 Amps  with a PIF
Review loading with Hurstview normally open, plus DG, plus transfers to offload Circuits and DB temps for 2 years &amp; 5 years.  Can reduce reliability. Original: No longer offloads Arcadia, but 2 highly loaded circuits (Fig :531 &amp; Delford :653) It is in a residential area, but if there could be DG to serve 150 or so amps it is plausible. A couple of buildings that are non residential buildings to the northwest</v>
          </cell>
          <cell r="R2" t="str">
            <v>Offload Delford, Pif may be required to transfer load from the Fig</v>
          </cell>
          <cell r="S2" t="str">
            <v>-</v>
          </cell>
          <cell r="T2">
            <v>9</v>
          </cell>
          <cell r="U2">
            <v>9</v>
          </cell>
          <cell r="X2" t="str">
            <v>Bradbury 66/16 (D)</v>
          </cell>
          <cell r="Y2" t="str">
            <v>Fig &amp; Delford (reserve)
Amrbrust &amp; Primrose (DB)</v>
          </cell>
          <cell r="Z2" t="str">
            <v>Must offload 480A (13.5 MVA) to reduce DB below 90C in 2014.  Delford proj 650 - Looped Fed with Hurstview, Fig through Monrovia 16/4kv Sub (15.5 MVA Total).  Summer mitigation to open Hurstview @ Monrovia to balance loading.</v>
          </cell>
          <cell r="AA2" t="str">
            <v>What are the projected loads on Delford &amp; Fig when CB is Hurstview CB is open at Monrovia? - Reduces loading on Delford by 75 Amps
Why can't we leave Hurstview 16kV normally open at Monrovia Sub? Not operationally desireable
There is a poletop planned to offload Monrovia.  What is the status?  How much MVA will be transferred with the poletop?  What are the expected loads on Fig, Hurstview &amp; Delford after the poletop project?</v>
          </cell>
          <cell r="AB2" t="str">
            <v>Update project reason to reflect 2014, not 2016.  Update need is for circuit &amp; duct bank loading, not substation capacity.</v>
          </cell>
          <cell r="AC2" t="str">
            <v>Multiple ductbank overloads potentially DG can offset 300 Amps, plus create ties for the other 200 Amps  with a PIF
Review loading with Hurstview normally open, plus DG, plus transfers to offload Circuits and DB temps for 2 years &amp; 5 years.  Can reduce reliability.</v>
          </cell>
          <cell r="AD2" t="str">
            <v>Yes</v>
          </cell>
          <cell r="AE2" t="str">
            <v>Being Evaluated</v>
          </cell>
        </row>
        <row r="3">
          <cell r="A3" t="str">
            <v>Gilbert 66/12 (D)</v>
          </cell>
          <cell r="B3" t="str">
            <v>7263</v>
          </cell>
          <cell r="C3" t="str">
            <v>[Southern Zone]</v>
          </cell>
          <cell r="D3" t="str">
            <v>[Barre 220/66 System]</v>
          </cell>
          <cell r="E3" t="str">
            <v>La Palma 66/12 (D)</v>
          </cell>
          <cell r="F3" t="str">
            <v>La Palma 66/12 (D) -  Increase transformer capacity from 37.5 to 78.4 MVA.  Decrease transformer capacity from 37.5 to 78.4 MVA.  Add 1 -12.0 kV circuit(s) for a total of 10.  Add 4.8 MVAR of capacitors.</v>
          </cell>
          <cell r="G3" t="str">
            <v>La Palma substation will have negative reserve in 2014. Average circuit loading at La Palma in 2014 is 218 Amps so the circuits are underutilized. Gilbert substation has negative reserve in 2014. Circuits out of Gilbert , Barre &amp; Fullerton are overloaded in 2014 and will be offloaded with this project. This project will also remove the need to add a circuit in 2018 at Barre substation to relieve substation loading at La Palma. New circuit out of La Palma to facilitate load growth in the area.
Rev #1 (04/18/12) : Revised scope as the current 12kV rack needs to be demoed and rebuilt with this project. Removed the upgrading of buss work and added in scope items to add line positions including CBs. Added in scope to create a new Cable Trench. RMG
Rev #2 (05/21/12) : Added scope to add 3 12kV Capacitor Banks 4.8MVAR, Add another Bus Tie Position with CB per the new standard, 12kV rack will be built for 15 positions which includes 10 circuits 2 bus tie 2 bank and 1 parallel position.
Rev #3 (6/11/12): Scope revised for work order 900680215 per TIF # 4295. (LMK)</v>
          </cell>
          <cell r="H3">
            <v>2014</v>
          </cell>
          <cell r="I3" t="str">
            <v>Ryan Garoog</v>
          </cell>
          <cell r="J3" t="str">
            <v>No Change</v>
          </cell>
          <cell r="K3">
            <v>40.900000000000006</v>
          </cell>
          <cell r="L3">
            <v>1</v>
          </cell>
          <cell r="M3">
            <v>20.3</v>
          </cell>
          <cell r="N3">
            <v>11532</v>
          </cell>
          <cell r="O3">
            <v>568.29999999999995</v>
          </cell>
          <cell r="P3" t="str">
            <v>Capacity Increase</v>
          </cell>
          <cell r="Q3" t="str">
            <v>New development (the source 18 story hotel 15 story office - macys etc…) All expected to come in in 2014 (~10 MVA) This sub will also offload gilbert substation</v>
          </cell>
          <cell r="R3" t="str">
            <v>Offload any circuit out of La Palma</v>
          </cell>
          <cell r="S3" t="str">
            <v>-</v>
          </cell>
          <cell r="T3">
            <v>13.6</v>
          </cell>
          <cell r="W3">
            <v>20.2</v>
          </cell>
          <cell r="X3" t="str">
            <v>Gilbert 66/12 (D)</v>
          </cell>
          <cell r="AD3" t="str">
            <v>Yes</v>
          </cell>
          <cell r="AE3" t="str">
            <v>Evaluated</v>
          </cell>
        </row>
        <row r="4">
          <cell r="A4" t="str">
            <v>Estrella 66/12 (D)</v>
          </cell>
          <cell r="B4" t="str">
            <v>7181</v>
          </cell>
          <cell r="C4" t="str">
            <v>[Southern Zone]</v>
          </cell>
          <cell r="D4" t="str">
            <v>[Johanna 220/66 System]</v>
          </cell>
          <cell r="E4" t="str">
            <v>Johanna 66/12 (D)</v>
          </cell>
          <cell r="F4" t="str">
            <v>Johanna 66/12 (D) - Construct the Spades 12kV circuit for a total of 12.</v>
          </cell>
          <cell r="G4" t="str">
            <v>Scope transfer (1-12kV circuit) from Borrego 66/12 to Johanna 66/12, See PIN 6838. This circuit is offloading Estrella 66/12 Substation by 400A to allow circuits out of Estrella to serve large data center load growth between 2011-2017.
Rev #1 (01/10/12): Defer to 2015.  AMG
Rev. #2 (2/22/12): OD deferred from 6/1/13 to 6/1/15 per TIF # 4230.  Trend did not provide forecast. Therefore unit scope item cost is used for cost estimate. (LMK)
Rev #3 (3/26/2012): Updated project summary (SRT)</v>
          </cell>
          <cell r="H4">
            <v>2015</v>
          </cell>
          <cell r="I4" t="str">
            <v>Steve Terran</v>
          </cell>
          <cell r="J4" t="str">
            <v>Revised (User)</v>
          </cell>
          <cell r="K4">
            <v>0</v>
          </cell>
          <cell r="L4">
            <v>1</v>
          </cell>
          <cell r="M4">
            <v>0</v>
          </cell>
          <cell r="N4">
            <v>2449</v>
          </cell>
          <cell r="O4">
            <v>0</v>
          </cell>
          <cell r="P4" t="str">
            <v>Circuit: Relieve Highly loaded Circuits</v>
          </cell>
          <cell r="Q4" t="str">
            <v>Circuit is needed to offload highly loaded circuits (and DB) to the south of Johanna. Steve is looking into 2 and 5 yearsOriginally Needed to offload Haley % Estrella by 400 Amps in 2015. (large data center) DG can potentially defer this project out. Project is needed in 2015 due to high circuit loading. If 200 Amps was served, could this project be deferred?</v>
          </cell>
          <cell r="R4" t="str">
            <v>Offload Haley Circuit by about 250 Amps and verify that no criteria is being violated. Verify DB temps</v>
          </cell>
          <cell r="S4" t="str">
            <v>-</v>
          </cell>
          <cell r="T4">
            <v>6.5217391304347823</v>
          </cell>
          <cell r="W4">
            <v>6.5</v>
          </cell>
          <cell r="X4" t="str">
            <v>Estrella 66/12 (D)</v>
          </cell>
          <cell r="Y4" t="str">
            <v>Haley</v>
          </cell>
          <cell r="AD4" t="str">
            <v>Yes</v>
          </cell>
          <cell r="AE4" t="str">
            <v>Being Evaluated</v>
          </cell>
        </row>
        <row r="5">
          <cell r="A5" t="str">
            <v>Marion 66/12 (D)</v>
          </cell>
          <cell r="B5" t="str">
            <v>7266</v>
          </cell>
          <cell r="C5" t="str">
            <v>[Western Zone]</v>
          </cell>
          <cell r="D5" t="str">
            <v>[Del Amo 220/66 System]</v>
          </cell>
          <cell r="E5" t="str">
            <v>Cypress 66/12 (D)</v>
          </cell>
          <cell r="F5" t="str">
            <v xml:space="preserve">Cypress 66/12 (D) -  Add 1 -12.0 kV circuit(s) for a total of 11.
</v>
          </cell>
          <cell r="G5" t="str">
            <v>New Circuit to offload Marion Substation
New project submitted as a part of the 2012 DSP Plan.</v>
          </cell>
          <cell r="H5">
            <v>2014</v>
          </cell>
          <cell r="I5" t="str">
            <v>Ryan Garoog</v>
          </cell>
          <cell r="J5" t="str">
            <v>New</v>
          </cell>
          <cell r="K5">
            <v>0</v>
          </cell>
          <cell r="L5">
            <v>1</v>
          </cell>
          <cell r="M5">
            <v>8.5</v>
          </cell>
          <cell r="N5">
            <v>2380</v>
          </cell>
          <cell r="O5">
            <v>279043.09999999998</v>
          </cell>
          <cell r="P5" t="str">
            <v>Circuit: Relieve Sub</v>
          </cell>
          <cell r="Q5" t="str">
            <v>As part of Rate Challenge this circuit was potentially going to be deferred, but due to ACL and DB temperature needs, it stays in 2014. Stella needs to be offloaded, and the minimum gen required to keep the ACL under 400 is 350 amps. With 350 amps being served by generator, the project can be deferred outside of the window. Pifs may be required to facilitate other load transfers that are shown as part of this circuit project</v>
          </cell>
          <cell r="R5" t="str">
            <v xml:space="preserve">Offload Stella and use transfer load to reduce DB temperatures. What </v>
          </cell>
          <cell r="S5" t="str">
            <v>-</v>
          </cell>
          <cell r="T5">
            <v>3.25</v>
          </cell>
          <cell r="U5">
            <v>7.6086956521739131</v>
          </cell>
          <cell r="V5">
            <v>7.6086956521739131</v>
          </cell>
          <cell r="W5">
            <v>5</v>
          </cell>
          <cell r="X5" t="str">
            <v>Marion 66/12 (D)</v>
          </cell>
          <cell r="Y5" t="str">
            <v>Stella</v>
          </cell>
          <cell r="AD5" t="str">
            <v>Yes</v>
          </cell>
          <cell r="AE5" t="str">
            <v>Evaluated</v>
          </cell>
        </row>
        <row r="6">
          <cell r="A6" t="str">
            <v>Kimball 66/12 (D)</v>
          </cell>
          <cell r="B6" t="str">
            <v>6315</v>
          </cell>
          <cell r="C6" t="str">
            <v>[Eastern Zone]</v>
          </cell>
          <cell r="D6" t="str">
            <v>[Chino 220/66 System]</v>
          </cell>
          <cell r="E6" t="str">
            <v>Kimball 66/12 (D)</v>
          </cell>
          <cell r="F6" t="str">
            <v xml:space="preserve">Kimball 66/12 (D) -  Add 3 -12.0 kV circuit(s) for a total of 6.
</v>
          </cell>
          <cell r="G6" t="str">
            <v>Add 3-12 kV circuits to relieve adjacent substations.  One will offload Soquel(Via Deacano and Butterfield circuits), The remaining 2 circuits will offload the Eastvale area(Bravon, Kropp, Danish %Archibald, which are currently nearing/over 600A, Swiss%Archibald, and Fujiyama%Mira Loma, which are over 500A).
Rev #1 (11/07/07): Defer project from 2015 to 2016.  (AS)
Rev #2 (1/3/2011): Advance project from 2016 to 2014. Add 3 ckts instead of 2. Due to average ckt loading per EPEF 9509 (JDT)
Rev #3 (11/3/2011): Changed justification from internal circuit loading to offloading adjacent substation's circuits. (BW 11/3/11)</v>
          </cell>
          <cell r="H6">
            <v>2014</v>
          </cell>
          <cell r="I6" t="str">
            <v>Robert Bun</v>
          </cell>
          <cell r="J6" t="str">
            <v>No Change</v>
          </cell>
          <cell r="K6">
            <v>0</v>
          </cell>
          <cell r="L6">
            <v>3</v>
          </cell>
          <cell r="M6">
            <v>0</v>
          </cell>
          <cell r="N6">
            <v>7140</v>
          </cell>
          <cell r="O6">
            <v>0</v>
          </cell>
          <cell r="P6" t="str">
            <v>Circuit: Relieve Highly loaded Circuits</v>
          </cell>
          <cell r="Q6" t="str">
            <v>One circuit has already been deferred out of this project as part of Rate Challenge - May no longer be feasible. Original plan was to split into multiple projects. The circuits are needed to offload highly loaded circuits. DG is feasible, there is high risk since it is a 2014 project to correct Substation negative reserve. 2 MVA can push the project out potentially 2-3 years</v>
          </cell>
          <cell r="R6" t="str">
            <v>Offload Mosquito ciruit out of Kimball. Defer Tigercat and offload 300Amps on Mosquito, utilize pifs to transfer load to offload soquel to the Kimball</v>
          </cell>
          <cell r="S6" t="str">
            <v>No, if PIF was done then S may reduce to 1 &amp; 2.5</v>
          </cell>
          <cell r="T6">
            <v>6.5</v>
          </cell>
          <cell r="U6" t="str">
            <v>T:2.5
S:3</v>
          </cell>
          <cell r="W6">
            <v>9.25</v>
          </cell>
          <cell r="X6" t="str">
            <v>Kimball 66/12 (D)</v>
          </cell>
          <cell r="Y6" t="str">
            <v>Via Deacano &amp; Butterfield  / Misquito</v>
          </cell>
          <cell r="Z6" t="str">
            <v>Tigercat to offload Soquel (-10A/-38/-454), 
Skytrain to offload Bravon(588/596/612),Swiss (512/521/567), Danish (540/548/243) % Archibald &amp; Fujiyama (545/550/569) % Mira Loma</v>
          </cell>
          <cell r="AB6" t="str">
            <v>Update project reason to reflect 2 circuits, not 3 circuits.</v>
          </cell>
          <cell r="AC6" t="str">
            <v xml:space="preserve">Tigercat: Negative Reserve @ Soquel, Multiple Circuits over 90 deg C.  Can potentially eleminate neg reserve with 2-3MW of DG plus 800k in PIFs to reduce duct bank temps below 90C.
Skytrain: Needed to reduce Bravon below criteria and reduce ductbank temps - Can gen meeting circuit criteria loading and reduce duct bank loading or is PIF needed?  How much for 2 years?  How much for 5 years? </v>
          </cell>
          <cell r="AD6" t="str">
            <v>Yes</v>
          </cell>
          <cell r="AE6" t="str">
            <v>Evaluated</v>
          </cell>
        </row>
        <row r="7">
          <cell r="A7" t="str">
            <v>Lampson 66/12 (D)</v>
          </cell>
          <cell r="B7" t="str">
            <v>06292</v>
          </cell>
          <cell r="C7" t="str">
            <v>[Southern Zone]</v>
          </cell>
          <cell r="D7" t="str">
            <v>[Barre 220/66 System]</v>
          </cell>
          <cell r="E7" t="str">
            <v>Lampson 66/12 (D)</v>
          </cell>
          <cell r="F7" t="str">
            <v>Lampson 66/12 (D) -  Add 1 -12.0 kV circuit(s) for a total of 9. Extend rack 2 positions. New civil ~500ft from the cable trench to the fence line.</v>
          </cell>
          <cell r="G7" t="str">
            <v>Circuits addition needed to reduce highly loaded circuits, Bison (541Amps) Cheetah (523 Amps), Pontiac (635Amps) and move 200 amps from Vera to Lampson. New circuit will also reduce duct bank heating issues on the duct system running North out of the substation.
Rev.# 1 - Reduce scope from 2 circuits to 1. (MAV, 11/05/07)
Rev # 2 - Updated the justification. Added scope to extend rack 1 position, per 2012 DSP Plan  (RMG, 11/01/11)
Rev # 3 - Added scope to blister 6-5" ducts from the cable trench to the fence line ~500ft. Estimate includes adding one manhole inside the substation. Extend rack position 2 positions instead of just one position. (RMG 05/31/12)</v>
          </cell>
          <cell r="H7">
            <v>2014</v>
          </cell>
          <cell r="I7" t="str">
            <v>Ryan Garoog</v>
          </cell>
          <cell r="J7" t="str">
            <v>No Change</v>
          </cell>
          <cell r="K7">
            <v>0</v>
          </cell>
          <cell r="L7">
            <v>1</v>
          </cell>
          <cell r="M7">
            <v>0</v>
          </cell>
          <cell r="N7">
            <v>2607</v>
          </cell>
          <cell r="O7">
            <v>0</v>
          </cell>
          <cell r="P7" t="str">
            <v>Circuit: Relieve Highly loaded Circuits</v>
          </cell>
          <cell r="Q7" t="str">
            <v xml:space="preserve">Justified by DB loading, see if DG can offset. DB temperature issues at Lampson. Also Potiace % Vera is over PLL. </v>
          </cell>
          <cell r="R7" t="str">
            <v xml:space="preserve">PIF to fix DB (600-800k). All DG is on Pontiac % Vera.  Assume that we want to reduce the Circuit loading to 550 ( add 3 MVA for 500) Old: CKt loading at Vera (Pontiac) DB temperature at Lampson.Offload Pontiac by 400+ amps to transfer load from Lampson to Pontiac to reduce DB Temperatures. Offload Pontiac by 200 Amps, and make transfers, verify if DB issues are violated and amount of gen required to defer projects with no criteria violations. </v>
          </cell>
          <cell r="S7" t="str">
            <v>Yes 600-800k to fix DB temperature issues</v>
          </cell>
          <cell r="T7">
            <v>2</v>
          </cell>
          <cell r="W7">
            <v>3.5</v>
          </cell>
          <cell r="X7" t="str">
            <v>Lampson 66/12 (D)</v>
          </cell>
          <cell r="Y7" t="str">
            <v>Pontiac % Vera and DB issues</v>
          </cell>
          <cell r="AD7" t="str">
            <v>Yes</v>
          </cell>
          <cell r="AE7" t="str">
            <v>Evaluated</v>
          </cell>
        </row>
        <row r="8">
          <cell r="A8" t="str">
            <v>Lark Ellen 66/12 (D)</v>
          </cell>
          <cell r="B8" t="str">
            <v>7391</v>
          </cell>
          <cell r="C8" t="str">
            <v>[Eastern Zone]</v>
          </cell>
          <cell r="D8" t="str">
            <v>[Rio Hondo 220/66 System]</v>
          </cell>
          <cell r="E8" t="str">
            <v>Lark Ellen 66/12 (D)</v>
          </cell>
          <cell r="F8" t="str">
            <v>Lark Ellen 66/12 (D) - Increase substation capacity from 56 MVA to 84 MVA</v>
          </cell>
          <cell r="G8" t="str">
            <v xml:space="preserve">It is projected that in 2014, Lark Ellen, Merced, Industry, and Cortez will have limited or negative reserves. this project will increase the capacity at Lark Ellen to facilitate multiple load rolls to relief adjacent substations as well as offloads highly loaded circuits % Merced Substation. In effect, a planned bank increases at Merced (2014) and Dalton (2018) will not be needed and can be cancelled. (5/18/12, TH). </v>
          </cell>
          <cell r="H8">
            <v>2014</v>
          </cell>
          <cell r="I8" t="str">
            <v>Jonathan Torres</v>
          </cell>
          <cell r="J8" t="str">
            <v>New</v>
          </cell>
          <cell r="K8">
            <v>28</v>
          </cell>
          <cell r="L8">
            <v>0</v>
          </cell>
          <cell r="M8">
            <v>5.6</v>
          </cell>
          <cell r="N8">
            <v>8396</v>
          </cell>
          <cell r="O8">
            <v>1492.9</v>
          </cell>
          <cell r="P8" t="str">
            <v>Evaluate</v>
          </cell>
          <cell r="Q8" t="str">
            <v>New Project as part of Rate Challenge</v>
          </cell>
          <cell r="R8" t="str">
            <v>According to JT, to defer this project, DG would have to serve the LG in the area</v>
          </cell>
          <cell r="S8" t="str">
            <v>-</v>
          </cell>
          <cell r="T8">
            <v>1.2</v>
          </cell>
          <cell r="U8">
            <v>6.2</v>
          </cell>
          <cell r="W8">
            <v>6.2</v>
          </cell>
          <cell r="X8" t="str">
            <v>Lark Ellen 66/11 (D)</v>
          </cell>
          <cell r="Y8" t="str">
            <v>Substation loading @ Merced, Lark Ellen, Cortez and Bassett</v>
          </cell>
          <cell r="Z8" t="str">
            <v>Assuming SubIR project in Industry - 110 Amps @ Merced, 60 Amps @ Cortez, 60 @ Bassett &amp; 70 Amps for 2 years Deferral.  Total 300 Amps for 2 years deferral.  Can we install 3 MVA DG &amp; complete 3MVA of transfers?  With or Without a PIF.  Need same calcs for 5 year deferal.</v>
          </cell>
          <cell r="AC8" t="str">
            <v>Assuming SubIR project in Industry - 110 Amps @ Merced, 60 Amps @ Cortez, 60 @ Bassett &amp; 70 Amps for 2 years Deferral.  Total 300 Amps for 2 years deferral.  Can we install 3 MVA DG &amp; complete 3MVA of transfers?  With or Without a PIF.  Need same calcs for 5 year deferal.</v>
          </cell>
          <cell r="AD8" t="str">
            <v>Yes</v>
          </cell>
          <cell r="AE8" t="str">
            <v>Evaluated</v>
          </cell>
        </row>
        <row r="9">
          <cell r="A9" t="str">
            <v>Maxwell 115/12 (D)</v>
          </cell>
          <cell r="B9" t="str">
            <v>7210</v>
          </cell>
          <cell r="C9" t="str">
            <v>[Eastern Zone]</v>
          </cell>
          <cell r="D9" t="str">
            <v>[Vista 220/115 System]</v>
          </cell>
          <cell r="E9" t="str">
            <v>Maxwell 115/12 (D)</v>
          </cell>
          <cell r="F9" t="str">
            <v>Maxwell 115/12 (D) - Add 1-12.0 kV circuit(s) for a total of 14.</v>
          </cell>
          <cell r="G9" t="str">
            <v xml:space="preserve">New circuit is to offload highly loaded circuits out of Maxwell. 
Rev#1 (11/09/2011): Removed transformer increase from project and placed it in a new project with OD 2020.  Maxwell Substation will have negative reserve in 2020. Part of 2012 DSP Plan. (TDL)  </v>
          </cell>
          <cell r="H9">
            <v>2014</v>
          </cell>
          <cell r="I9" t="str">
            <v xml:space="preserve">Tyson </v>
          </cell>
          <cell r="J9" t="str">
            <v>No Change</v>
          </cell>
          <cell r="K9">
            <v>0</v>
          </cell>
          <cell r="L9">
            <v>1</v>
          </cell>
          <cell r="M9">
            <v>9.2233720368547763E+17</v>
          </cell>
          <cell r="N9">
            <v>2380</v>
          </cell>
          <cell r="O9">
            <v>0</v>
          </cell>
          <cell r="P9" t="str">
            <v>Circuit: Relieve Highly loaded Circuits</v>
          </cell>
          <cell r="Q9" t="str">
            <v>May cancel circuit and fix with a PIF. Circuits are all below 5550 but the DB (CT2 and V5356973 (S) are above 90. The three circuits have ties amongst themselves, so if DG went in on one, it is likely that th eload can be balanced and DB temperatures can be reduced</v>
          </cell>
          <cell r="R9" t="str">
            <v>Put DG on Heers, Graham or Westbluff, and transfer load to even loading in order to reduce DB temperatures below 90C</v>
          </cell>
          <cell r="S9" t="str">
            <v>No</v>
          </cell>
          <cell r="T9">
            <v>3</v>
          </cell>
          <cell r="W9">
            <v>5</v>
          </cell>
          <cell r="X9" t="str">
            <v>Maxwell 66/12 (D)</v>
          </cell>
          <cell r="Y9" t="str">
            <v>Heers, Westbluff Graham</v>
          </cell>
          <cell r="AD9" t="str">
            <v>Evaluate</v>
          </cell>
          <cell r="AE9" t="str">
            <v>Follow Up</v>
          </cell>
        </row>
        <row r="10">
          <cell r="A10" t="str">
            <v>Colonia 66/16 (D)</v>
          </cell>
          <cell r="B10" t="str">
            <v>5403</v>
          </cell>
          <cell r="C10" t="str">
            <v>[Northern Zone]</v>
          </cell>
          <cell r="D10" t="str">
            <v>[Santa Clara 220/66 System]</v>
          </cell>
          <cell r="E10" t="str">
            <v>Colonia 66/16 (D)</v>
          </cell>
          <cell r="F10" t="str">
            <v>Colonia 66/16 - Increase transformer capacity from 56.0 to 84.0 MVA.  Add 1-16 kV circuit.  Add 4.8 MVAR of capacitors.</v>
          </cell>
          <cell r="G10" t="str">
            <v>Install 28MVA bank in #1 bank position.  Bank increase will relieve loading from Camarillo Substation due to new developments in South East Camarillo.  Developments are closer to Colonia.
Rev. #1 (01/26/06): Reduce scope from 2 new circuits to 1.  Update costs.  (JJS)
Rev. #2 (01/21/08): Second Op Bus to be 3.5" EH IPS AL per new standards. Bank and bus tie breakers to be 3500A. (RCS)
Rev. #3 (11/18/09): Defer OD from 2012 to 2013.
Rev. #4 (11/5/10): Defer OD from 2013 to 2014 due to decreased load growth. (RCS)</v>
          </cell>
          <cell r="H10">
            <v>2014</v>
          </cell>
          <cell r="I10" t="str">
            <v>Ryan Sisk</v>
          </cell>
          <cell r="J10" t="str">
            <v>No Change</v>
          </cell>
          <cell r="K10">
            <v>28</v>
          </cell>
          <cell r="L10">
            <v>1</v>
          </cell>
          <cell r="M10">
            <v>84.3</v>
          </cell>
          <cell r="N10">
            <v>4225</v>
          </cell>
          <cell r="O10">
            <v>50.1</v>
          </cell>
          <cell r="P10" t="str">
            <v>Capacity Increase</v>
          </cell>
          <cell r="Q10" t="str">
            <v>Can potentially defer colonia bank increase</v>
          </cell>
          <cell r="S10" t="str">
            <v>-</v>
          </cell>
          <cell r="X10" t="str">
            <v>Colonia 66/16 (D)</v>
          </cell>
          <cell r="AD10" t="str">
            <v>Evaluate</v>
          </cell>
          <cell r="AE10" t="str">
            <v>Follow Up</v>
          </cell>
        </row>
        <row r="11">
          <cell r="A11" t="str">
            <v>Triton 115/12 (D)</v>
          </cell>
          <cell r="B11" t="str">
            <v>05434</v>
          </cell>
          <cell r="F11" t="str">
            <v xml:space="preserve">Triton 115/12 - Add 1-12 kV circuit for a total of 7. </v>
          </cell>
          <cell r="G11" t="str">
            <v xml:space="preserve">Install circuit to help reduce average circuit loading and help reduce the capacity deficits at Auld, Pauba, and Pechanga substations via load transfers.  Moraga and Auld substations are built out to their maximum capacities by 2003 and 2009 respectively.  This will help serve load in the Temecula and Murrieta areas.
Rev #1 (02/17/06): Reduce scope to two new circuits only.  Bank increase portion of project advanced from 2014 to 2010 and included in scope for initial construction of Triton Sub on PIN #5353.  Update costs.  (JJS)
Rev #2 (09/20/06): Reduce scope to only one circuit. RB
Rev #3 (04/15/09): Advance OD from 2014 to 2013.  (JJS/RB)
Rev #4 (06/03/10): Defer OD from 2013 to 2019. CRO
Rev #5 (1-6-2011) Advance OD to 2015. RMW
Rev #6 (03/08/11): Advance OD from 2015 to 2013 (RLT for RWM)
Rev #7 (01/10/12): Defer ND from 2013 to 2014 (BRL for RWM)
Rev. #8 (2/22/12): OD deferred from 6/1/13 to 6/1/14 per TIF # 4230.  Trend did not provide forecast. Therefore unit scope item cost is used for cost estimate. (LMK)
NOTE: Costs Need Revision
</v>
          </cell>
          <cell r="H11">
            <v>2016</v>
          </cell>
          <cell r="I11" t="str">
            <v>Francisco Sanches</v>
          </cell>
          <cell r="P11" t="str">
            <v>Circuit: Average Circuit Loading</v>
          </cell>
          <cell r="Q11" t="str">
            <v>Low Load Growth Certainty</v>
          </cell>
          <cell r="S11" t="str">
            <v>-</v>
          </cell>
          <cell r="X11" t="str">
            <v>Triton 115/12 (D)</v>
          </cell>
          <cell r="AD11" t="str">
            <v>Evaluate</v>
          </cell>
          <cell r="AE11" t="str">
            <v>Follow Up</v>
          </cell>
        </row>
        <row r="12">
          <cell r="A12" t="str">
            <v>Las Lomas 66/12 (D)</v>
          </cell>
          <cell r="B12" t="str">
            <v>06102</v>
          </cell>
          <cell r="F12" t="str">
            <v xml:space="preserve">Las Lomas 66/12 (D) -  Add 1 -12.0 kV circuit(s) for a total of 6.
</v>
          </cell>
          <cell r="G12" t="str">
            <v>The substations surrounding Las Lomas have reached their ultimate capacity, and the load growth in the region is continuing to increase.  The capacity increase at Las Lomas will facilitate load transfers from Modena, Bryan, and Irvine substations.
Rev #1 (11/24/09):  Defer OD from 2016 to 2017.  (?)
Rev #2 (01/25/11): Advance from 2017 to 2016 due to average circuit loading. (RMG)
Rev #3 (12/29/12): Advance from 2016 to 2015 due to average circuit loading the cancellation of 2 2014 ckts out of Las Lomas. Defer bank increase and cap scope to 2018 project pin 6336(BRL for HP)
Rev #4 (3/1/12) Ckt elements split into two seperate cost elements for prioritization (HiK)
Rev #5 (6/7/2012): Deferred project to 2016 and reduced scope to 1 circuit per Rate Challenge meeting. (SRT)</v>
          </cell>
          <cell r="H12">
            <v>2016</v>
          </cell>
          <cell r="I12" t="str">
            <v>Ryan Garoog</v>
          </cell>
          <cell r="P12" t="str">
            <v>Circuit: Offload Adj Subs</v>
          </cell>
          <cell r="S12" t="str">
            <v>-</v>
          </cell>
          <cell r="T12">
            <v>8.695652173913043</v>
          </cell>
          <cell r="W12">
            <v>29.347826086956523</v>
          </cell>
          <cell r="X12" t="str">
            <v>Las Lomas 66/12 (D)</v>
          </cell>
          <cell r="Y12" t="str">
            <v>Modena, Bryan &amp; Irvine</v>
          </cell>
          <cell r="AD12" t="str">
            <v>Yes</v>
          </cell>
          <cell r="AE12" t="str">
            <v>Evaluated</v>
          </cell>
        </row>
        <row r="13">
          <cell r="A13" t="str">
            <v>Royal 66/16 (D)</v>
          </cell>
          <cell r="B13" t="str">
            <v>7306</v>
          </cell>
          <cell r="F13" t="str">
            <v xml:space="preserve">Royal 66/16 (D) -  Add 1 -16.0 kV circuit(s) for a total of 11.
</v>
          </cell>
          <cell r="G13" t="str">
            <v>ACL Exceeds 400 Amps</v>
          </cell>
          <cell r="H13">
            <v>2016</v>
          </cell>
          <cell r="I13" t="str">
            <v>Oleksiy</v>
          </cell>
          <cell r="P13" t="str">
            <v>Circuit: Average Circuit Loading</v>
          </cell>
          <cell r="S13" t="str">
            <v>-</v>
          </cell>
          <cell r="T13" t="str">
            <v>N/A</v>
          </cell>
          <cell r="W13" t="str">
            <v>N/A</v>
          </cell>
          <cell r="X13" t="str">
            <v>Royal 66/16 (D)</v>
          </cell>
          <cell r="AD13" t="str">
            <v>Evaluate</v>
          </cell>
          <cell r="AE13" t="str">
            <v>Follow Up</v>
          </cell>
        </row>
        <row r="14">
          <cell r="A14" t="str">
            <v>Alessandro 115/12 (D)</v>
          </cell>
          <cell r="B14" t="str">
            <v>DSP23807</v>
          </cell>
          <cell r="F14" t="str">
            <v xml:space="preserve">Alessandro 115/12 (D) - Increase transformer capacity from 100.8 to 112.0 MVA. Add 3.2 MVAR of capacitors.
</v>
          </cell>
          <cell r="G14" t="str">
            <v xml:space="preserve">Criteria violation - insufficient reserve capacity
Rev#0 (5/24/2012):  Moved OD from 2018 to 2016. Serpentine 12kV project will be transferring load from Maxwell Sub to Alessandro Sub. This transfer will create a negative criteria reserve at Alessandro Sub in 2016. (TDL) 
</v>
          </cell>
          <cell r="H14">
            <v>2016</v>
          </cell>
          <cell r="I14" t="str">
            <v xml:space="preserve">Tyson </v>
          </cell>
          <cell r="P14" t="str">
            <v>Capacity Increase</v>
          </cell>
          <cell r="S14" t="str">
            <v>-</v>
          </cell>
          <cell r="T14">
            <v>3</v>
          </cell>
          <cell r="W14">
            <v>14.565217391304348</v>
          </cell>
          <cell r="X14" t="str">
            <v>Alessandro 115/12 (D)</v>
          </cell>
          <cell r="AD14" t="str">
            <v>Yes</v>
          </cell>
          <cell r="AE14" t="str">
            <v>Evaluated</v>
          </cell>
        </row>
        <row r="15">
          <cell r="A15" t="str">
            <v>Narrows 66/12 (D)</v>
          </cell>
          <cell r="B15" t="str">
            <v>06867</v>
          </cell>
          <cell r="F15" t="str">
            <v xml:space="preserve">Narrows 66/12 (D) -  Add 1 -12.0 kV circuit(s) for a total of 11.
</v>
          </cell>
          <cell r="G15" t="str">
            <v>To reduce average circuit loading.
Rev #1 (05/25/11): Changed sponsor, added scope item, &amp; using unit costs (RLT for JAE)</v>
          </cell>
          <cell r="H15">
            <v>2016</v>
          </cell>
          <cell r="I15" t="str">
            <v>Robert Bun</v>
          </cell>
          <cell r="P15" t="str">
            <v>Circuit: Average Circuit Loading</v>
          </cell>
          <cell r="S15" t="str">
            <v>-</v>
          </cell>
          <cell r="T15" t="str">
            <v>May be deferred</v>
          </cell>
          <cell r="X15" t="str">
            <v>Narrows 66/12 (D)</v>
          </cell>
          <cell r="AD15" t="str">
            <v>Evaluate</v>
          </cell>
          <cell r="AE15" t="str">
            <v>Follow Up</v>
          </cell>
        </row>
        <row r="16">
          <cell r="A16" t="str">
            <v>Maxwell 66/12 (D)</v>
          </cell>
          <cell r="B16" t="str">
            <v>06347</v>
          </cell>
          <cell r="C16" t="str">
            <v>[Southern Zone]</v>
          </cell>
          <cell r="D16" t="str">
            <v>[Valley 'AB' 500/115 System]</v>
          </cell>
          <cell r="E16" t="str">
            <v>Alessandro 115/12 (D)</v>
          </cell>
          <cell r="F16" t="str">
            <v>Alessandro 115/12 - Add 1-12 kV circuit.</v>
          </cell>
          <cell r="G16" t="str">
            <v xml:space="preserve">New load growth resulting from the development associated with the municipal WDAT request will result in a need to add 1-12 kV circuit by 2014. Load may also increase with Lifecampus project. </v>
          </cell>
          <cell r="H16">
            <v>2014</v>
          </cell>
          <cell r="I16" t="str">
            <v xml:space="preserve">Tyson </v>
          </cell>
          <cell r="J16" t="str">
            <v>No Change</v>
          </cell>
          <cell r="K16">
            <v>0</v>
          </cell>
          <cell r="L16">
            <v>1</v>
          </cell>
          <cell r="M16">
            <v>0</v>
          </cell>
          <cell r="N16">
            <v>2327</v>
          </cell>
          <cell r="O16">
            <v>0</v>
          </cell>
          <cell r="P16" t="str">
            <v>Evaluate</v>
          </cell>
          <cell r="Q16" t="str">
            <v xml:space="preserve">This circuit is needed ro reduce DB temperatures at Alessandro and offload highly loaded circuits out of Maxwell. Offloads 2 circuts over 600, Barratt and Duda. Can potentially offload Barratt to push project out, Evaluate. Without the serpentine circuit and with or without PIFs DB temps at Alessandro will be overloaded. The Elsworth circuit will also exceed PLL in 2015. </v>
          </cell>
          <cell r="R16" t="str">
            <v>Dep Gen on the Barrat (150-300 Amps) Transfer 103 from Duda to Brutte and 230 from brutte to Barratt for a total of Barratt at 708 - Dep Gen, Duda at 477 and Brutte at 439. See if an when you violate DB Temps</v>
          </cell>
          <cell r="S16" t="str">
            <v>Only potential PIF to fix DB temps at Alessandro would be Civil work or upgrade PTs (Model and Outlaw - which may be retired) and Civil. Original Thought: Potentially, a pif is required to offload DB temperature even with the circuit. Currently a 2015 PIF, but without project would move to 2014) The DB fix is not included as part of the circuit because we want to evaluate area load growth to determine if PIF is required, or what year it will be required. The Serpintine circuit provided structures for the PIFs. So additional PIF work would be required. Even with PIF, DB at alessandro will be overloaded.</v>
          </cell>
          <cell r="T16" t="str">
            <v>N/A</v>
          </cell>
          <cell r="U16">
            <v>4.9565217391304346</v>
          </cell>
          <cell r="V16">
            <v>4.9565217391304346</v>
          </cell>
          <cell r="W16" t="str">
            <v>N/A</v>
          </cell>
          <cell r="X16" t="str">
            <v>Maxwell 66/12 (D)</v>
          </cell>
          <cell r="Y16" t="str">
            <v>Barrat</v>
          </cell>
          <cell r="AD16" t="str">
            <v>Evaluated - No</v>
          </cell>
          <cell r="AE16" t="str">
            <v>Evaluated</v>
          </cell>
        </row>
        <row r="17">
          <cell r="A17" t="str">
            <v>Limestone 66/12 (D)</v>
          </cell>
          <cell r="B17" t="str">
            <v>06262</v>
          </cell>
          <cell r="C17" t="str">
            <v>[Southern Zone]</v>
          </cell>
          <cell r="D17" t="str">
            <v>[Viejo 220/66 System]</v>
          </cell>
          <cell r="E17" t="str">
            <v>Viejo 66/12 (D)</v>
          </cell>
          <cell r="F17" t="str">
            <v>Viejo 66/12 (D) -  Add 1 -12.0 kV circuit(s) for a total of 8.</v>
          </cell>
          <cell r="G17" t="str">
            <v>Load growth in the area surrounding Viejo is expected to continue in the forseeable future. The El Toro Marine Base development causes Limestone to be offloaded by Viejo jr.
Rev #1 (11/18/09):  Defer OD from 2012 to 2014.  (AMG)
Rev # 2 (3/22/12): Need to extend 12kV Rack as switchrack is currently full. 11 positions - 2 bank - 7 ckts - 1 bus tie - 1 cap = 0 remaining. Line positions needed for Circuits # 8 (2014) &amp; 9 (2016) Neighboring Limestone's Eastern circuits are highly loaded and need to be offloaded. Plan to alleviate Iron, Lithium or Krypton.  ESN
Rev # 3 (4/26/12): Future layout for Viejo Substation is not a full extention of 12kV Switchrack but rather a wrap around bus with 11 positions on each side. After speaking with Substation Projects Matthew Wageman, recommended to wrap the bus from positions 1B to 7B for the Bus paralleling position, Gordo 12kV, Near Future DSP, and 2nd Bus tie (will be in 7B) Cost estimates for Substation portion of project are likely to change. ESN</v>
          </cell>
          <cell r="H17">
            <v>2014</v>
          </cell>
          <cell r="I17" t="str">
            <v>Erik Nun</v>
          </cell>
          <cell r="J17" t="str">
            <v>No Change</v>
          </cell>
          <cell r="K17">
            <v>0</v>
          </cell>
          <cell r="L17">
            <v>1</v>
          </cell>
          <cell r="M17">
            <v>0</v>
          </cell>
          <cell r="N17">
            <v>2127</v>
          </cell>
          <cell r="O17">
            <v>0</v>
          </cell>
          <cell r="P17" t="str">
            <v>Circuit: Relieve Sub</v>
          </cell>
          <cell r="Q17" t="str">
            <v>Viejo Circuit is needed in 2014 to offload Limestone (Lithium Circuit by 100 or so Amps) This circuit can potentially be deferred to 2015. Past 2015 and DB Temps exceed 90 degrees. Unsure if the DB temps can be reduced w/o project</v>
          </cell>
          <cell r="R17" t="str">
            <v>Dep Gen on Krypton (~100 Amps). This will allow the circuit to be deferred one year</v>
          </cell>
          <cell r="S17" t="str">
            <v>-</v>
          </cell>
          <cell r="T17" t="str">
            <v>N/A</v>
          </cell>
          <cell r="W17" t="str">
            <v>N/A</v>
          </cell>
          <cell r="X17" t="str">
            <v>Limestone 66/12 (D)</v>
          </cell>
          <cell r="Y17" t="str">
            <v>Krypton</v>
          </cell>
          <cell r="AD17" t="str">
            <v>Evaluated - One Year</v>
          </cell>
          <cell r="AE17" t="str">
            <v>Evaluated</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70" zoomScaleNormal="70" zoomScaleSheetLayoutView="55" workbookViewId="0">
      <selection activeCell="C7" sqref="C7:C8"/>
    </sheetView>
  </sheetViews>
  <sheetFormatPr defaultRowHeight="14.4"/>
  <cols>
    <col min="1" max="1" width="3.88671875" customWidth="1"/>
    <col min="3" max="3" width="10.6640625" customWidth="1"/>
    <col min="4" max="4" width="46.5546875" customWidth="1"/>
    <col min="5" max="5" width="17.6640625" customWidth="1"/>
    <col min="6" max="6" width="22.6640625" customWidth="1"/>
    <col min="7" max="7" width="22" customWidth="1"/>
    <col min="8" max="8" width="17.6640625" customWidth="1"/>
    <col min="9" max="9" width="20" customWidth="1"/>
    <col min="10" max="10" width="4.109375" customWidth="1"/>
  </cols>
  <sheetData>
    <row r="1" spans="1:10">
      <c r="A1" s="3"/>
      <c r="B1" s="4"/>
      <c r="C1" s="4"/>
      <c r="D1" s="4"/>
      <c r="E1" s="4"/>
      <c r="F1" s="4"/>
      <c r="G1" s="4"/>
      <c r="H1" s="4"/>
      <c r="I1" s="4"/>
      <c r="J1" s="5"/>
    </row>
    <row r="2" spans="1:10" ht="23.4">
      <c r="A2" s="6"/>
      <c r="B2" s="64" t="s">
        <v>50</v>
      </c>
      <c r="C2" s="65"/>
      <c r="D2" s="65"/>
      <c r="E2" s="65"/>
      <c r="F2" s="65"/>
      <c r="G2" s="65"/>
      <c r="H2" s="65"/>
      <c r="I2" s="66"/>
      <c r="J2" s="7"/>
    </row>
    <row r="3" spans="1:10" ht="46.2">
      <c r="A3" s="6"/>
      <c r="B3" s="67" t="s">
        <v>49</v>
      </c>
      <c r="C3" s="68"/>
      <c r="D3" s="68"/>
      <c r="E3" s="68"/>
      <c r="F3" s="68"/>
      <c r="G3" s="68"/>
      <c r="H3" s="68"/>
      <c r="I3" s="69"/>
      <c r="J3" s="7"/>
    </row>
    <row r="4" spans="1:10" ht="26.25" customHeight="1">
      <c r="A4" s="6"/>
      <c r="B4" s="70" t="s">
        <v>51</v>
      </c>
      <c r="C4" s="71"/>
      <c r="D4" s="71"/>
      <c r="E4" s="71"/>
      <c r="F4" s="71"/>
      <c r="G4" s="71"/>
      <c r="H4" s="71"/>
      <c r="I4" s="72"/>
      <c r="J4" s="7"/>
    </row>
    <row r="5" spans="1:10" ht="15.6">
      <c r="A5" s="6"/>
      <c r="B5" s="12" t="s">
        <v>52</v>
      </c>
      <c r="C5" s="13"/>
      <c r="D5" s="13"/>
      <c r="E5" s="13"/>
      <c r="F5" s="13"/>
      <c r="G5" s="13"/>
      <c r="H5" s="13"/>
      <c r="I5" s="14"/>
      <c r="J5" s="7"/>
    </row>
    <row r="6" spans="1:10" ht="15" thickBot="1">
      <c r="A6" s="6"/>
      <c r="B6" s="11"/>
      <c r="C6" s="16"/>
      <c r="D6" s="16"/>
      <c r="E6" s="16"/>
      <c r="F6" s="16"/>
      <c r="G6" s="16"/>
      <c r="H6" s="16"/>
      <c r="I6" s="16"/>
      <c r="J6" s="7"/>
    </row>
    <row r="7" spans="1:10">
      <c r="A7" s="6"/>
      <c r="B7" s="11"/>
      <c r="C7" s="73"/>
      <c r="D7" s="79" t="s">
        <v>56</v>
      </c>
      <c r="E7" s="80"/>
      <c r="F7" s="80"/>
      <c r="G7" s="17"/>
      <c r="H7" s="17"/>
      <c r="I7" s="17"/>
      <c r="J7" s="7"/>
    </row>
    <row r="8" spans="1:10" ht="15" thickBot="1">
      <c r="A8" s="6"/>
      <c r="B8" s="11"/>
      <c r="C8" s="74"/>
      <c r="D8" s="79"/>
      <c r="E8" s="80"/>
      <c r="F8" s="80"/>
      <c r="G8" s="17"/>
      <c r="H8" s="17"/>
      <c r="I8" s="17"/>
      <c r="J8" s="7"/>
    </row>
    <row r="9" spans="1:10" ht="18.600000000000001" thickBot="1">
      <c r="A9" s="6"/>
      <c r="B9" s="11"/>
      <c r="C9" s="17"/>
      <c r="D9" s="26"/>
      <c r="E9" s="26"/>
      <c r="F9" s="26"/>
      <c r="G9" s="17"/>
      <c r="H9" s="17"/>
      <c r="I9" s="17"/>
      <c r="J9" s="7"/>
    </row>
    <row r="10" spans="1:10">
      <c r="A10" s="6"/>
      <c r="B10" s="11"/>
      <c r="C10" s="75"/>
      <c r="D10" s="79" t="s">
        <v>57</v>
      </c>
      <c r="E10" s="80"/>
      <c r="F10" s="80"/>
      <c r="G10" s="17"/>
      <c r="H10" s="17"/>
      <c r="I10" s="17"/>
      <c r="J10" s="7"/>
    </row>
    <row r="11" spans="1:10" ht="15" thickBot="1">
      <c r="A11" s="6"/>
      <c r="B11" s="11"/>
      <c r="C11" s="76"/>
      <c r="D11" s="79"/>
      <c r="E11" s="80"/>
      <c r="F11" s="80"/>
      <c r="G11" s="17"/>
      <c r="H11" s="17"/>
      <c r="I11" s="17"/>
      <c r="J11" s="7"/>
    </row>
    <row r="12" spans="1:10" ht="18.600000000000001" thickBot="1">
      <c r="A12" s="6"/>
      <c r="B12" s="11"/>
      <c r="C12" s="17"/>
      <c r="D12" s="26"/>
      <c r="E12" s="26"/>
      <c r="F12" s="26"/>
      <c r="G12" s="17"/>
      <c r="H12" s="17"/>
      <c r="I12" s="17"/>
      <c r="J12" s="7"/>
    </row>
    <row r="13" spans="1:10">
      <c r="A13" s="6"/>
      <c r="B13" s="11"/>
      <c r="C13" s="82"/>
      <c r="D13" s="81" t="s">
        <v>53</v>
      </c>
      <c r="E13" s="80"/>
      <c r="F13" s="80"/>
      <c r="G13" s="17"/>
      <c r="H13" s="17"/>
      <c r="I13" s="17"/>
      <c r="J13" s="7"/>
    </row>
    <row r="14" spans="1:10" ht="15" thickBot="1">
      <c r="A14" s="6"/>
      <c r="B14" s="11"/>
      <c r="C14" s="83"/>
      <c r="D14" s="79"/>
      <c r="E14" s="80"/>
      <c r="F14" s="80"/>
      <c r="G14" s="17"/>
      <c r="H14" s="17"/>
      <c r="I14" s="17"/>
      <c r="J14" s="7"/>
    </row>
    <row r="15" spans="1:10" ht="18.600000000000001" thickBot="1">
      <c r="A15" s="6"/>
      <c r="B15" s="11"/>
      <c r="D15" s="26"/>
      <c r="E15" s="26"/>
      <c r="F15" s="26"/>
      <c r="G15" s="17"/>
      <c r="H15" s="17"/>
      <c r="I15" s="17"/>
      <c r="J15" s="7"/>
    </row>
    <row r="16" spans="1:10">
      <c r="A16" s="6"/>
      <c r="B16" s="11"/>
      <c r="C16" s="77"/>
      <c r="D16" s="79" t="s">
        <v>58</v>
      </c>
      <c r="E16" s="80"/>
      <c r="F16" s="80"/>
      <c r="G16" s="17"/>
      <c r="H16" s="17"/>
      <c r="I16" s="17"/>
      <c r="J16" s="7"/>
    </row>
    <row r="17" spans="1:10" ht="15" thickBot="1">
      <c r="A17" s="6"/>
      <c r="B17" s="11"/>
      <c r="C17" s="78"/>
      <c r="D17" s="79"/>
      <c r="E17" s="80"/>
      <c r="F17" s="80"/>
      <c r="G17" s="17"/>
      <c r="H17" s="17"/>
      <c r="I17" s="17"/>
      <c r="J17" s="7"/>
    </row>
    <row r="18" spans="1:10">
      <c r="A18" s="6"/>
      <c r="B18" s="11"/>
      <c r="C18" s="18"/>
      <c r="D18" s="17"/>
      <c r="E18" s="17"/>
      <c r="F18" s="17"/>
      <c r="G18" s="17"/>
      <c r="H18" s="17"/>
      <c r="I18" s="17"/>
      <c r="J18" s="7"/>
    </row>
    <row r="19" spans="1:10" ht="15.6">
      <c r="A19" s="6"/>
      <c r="B19" s="2" t="s">
        <v>54</v>
      </c>
      <c r="C19" s="1"/>
      <c r="D19" s="1"/>
      <c r="E19" s="1"/>
      <c r="F19" s="1"/>
      <c r="G19" s="1"/>
      <c r="H19" s="1"/>
      <c r="I19" s="15"/>
      <c r="J19" s="7"/>
    </row>
    <row r="20" spans="1:10">
      <c r="A20" s="6"/>
      <c r="B20" s="19"/>
      <c r="C20" s="16"/>
      <c r="D20" s="16"/>
      <c r="E20" s="16"/>
      <c r="F20" s="16"/>
      <c r="G20" s="16"/>
      <c r="H20" s="16"/>
      <c r="I20" s="20"/>
      <c r="J20" s="7"/>
    </row>
    <row r="21" spans="1:10">
      <c r="A21" s="6"/>
      <c r="B21" s="21"/>
      <c r="C21" s="17"/>
      <c r="D21" s="17"/>
      <c r="E21" s="17"/>
      <c r="F21" s="17"/>
      <c r="G21" s="17"/>
      <c r="H21" s="17"/>
      <c r="I21" s="22"/>
      <c r="J21" s="7"/>
    </row>
    <row r="22" spans="1:10" ht="18">
      <c r="A22" s="6"/>
      <c r="B22" s="21"/>
      <c r="C22" s="25" t="s">
        <v>59</v>
      </c>
      <c r="D22" s="17"/>
      <c r="E22" s="17"/>
      <c r="F22" s="17"/>
      <c r="G22" s="17"/>
      <c r="H22" s="17"/>
      <c r="I22" s="22"/>
      <c r="J22" s="7"/>
    </row>
    <row r="23" spans="1:10" ht="18">
      <c r="A23" s="6"/>
      <c r="B23" s="21"/>
      <c r="C23" s="26"/>
      <c r="D23" s="17"/>
      <c r="E23" s="17"/>
      <c r="F23" s="17"/>
      <c r="G23" s="17"/>
      <c r="H23" s="17"/>
      <c r="I23" s="22"/>
      <c r="J23" s="7"/>
    </row>
    <row r="24" spans="1:10" ht="18">
      <c r="A24" s="6"/>
      <c r="B24" s="21"/>
      <c r="C24" s="25" t="s">
        <v>60</v>
      </c>
      <c r="D24" s="17"/>
      <c r="E24" s="17"/>
      <c r="F24" s="17"/>
      <c r="G24" s="17"/>
      <c r="H24" s="17"/>
      <c r="I24" s="22"/>
      <c r="J24" s="7"/>
    </row>
    <row r="25" spans="1:10" ht="18">
      <c r="A25" s="6"/>
      <c r="B25" s="21"/>
      <c r="C25" s="26"/>
      <c r="D25" s="17"/>
      <c r="E25" s="17"/>
      <c r="F25" s="17"/>
      <c r="G25" s="17"/>
      <c r="H25" s="17"/>
      <c r="I25" s="22"/>
      <c r="J25" s="7"/>
    </row>
    <row r="26" spans="1:10" ht="18">
      <c r="A26" s="6"/>
      <c r="B26" s="21"/>
      <c r="C26" s="25" t="s">
        <v>81</v>
      </c>
      <c r="D26" s="17"/>
      <c r="E26" s="17"/>
      <c r="F26" s="17"/>
      <c r="G26" s="17"/>
      <c r="H26" s="17"/>
      <c r="I26" s="22"/>
      <c r="J26" s="7"/>
    </row>
    <row r="27" spans="1:10" ht="18">
      <c r="A27" s="6"/>
      <c r="B27" s="21"/>
      <c r="C27" s="26"/>
      <c r="D27" s="17"/>
      <c r="E27" s="17"/>
      <c r="F27" s="17"/>
      <c r="G27" s="17"/>
      <c r="H27" s="17"/>
      <c r="I27" s="22"/>
      <c r="J27" s="7"/>
    </row>
    <row r="28" spans="1:10" ht="21">
      <c r="A28" s="6"/>
      <c r="B28" s="21"/>
      <c r="C28" s="27" t="s">
        <v>55</v>
      </c>
      <c r="D28" s="17"/>
      <c r="E28" s="17"/>
      <c r="F28" s="17"/>
      <c r="G28" s="17"/>
      <c r="H28" s="17"/>
      <c r="I28" s="22"/>
      <c r="J28" s="7"/>
    </row>
    <row r="29" spans="1:10">
      <c r="A29" s="6"/>
      <c r="B29" s="21"/>
      <c r="C29" s="17"/>
      <c r="D29" s="17"/>
      <c r="E29" s="17"/>
      <c r="F29" s="17"/>
      <c r="G29" s="17"/>
      <c r="H29" s="17"/>
      <c r="I29" s="22"/>
      <c r="J29" s="7"/>
    </row>
    <row r="30" spans="1:10">
      <c r="A30" s="6"/>
      <c r="B30" s="23"/>
      <c r="C30" s="18"/>
      <c r="D30" s="18"/>
      <c r="E30" s="18"/>
      <c r="F30" s="18"/>
      <c r="G30" s="18"/>
      <c r="H30" s="18"/>
      <c r="I30" s="24"/>
      <c r="J30" s="7"/>
    </row>
    <row r="31" spans="1:10" ht="15.6">
      <c r="A31" s="6"/>
      <c r="B31" s="2" t="s">
        <v>26</v>
      </c>
      <c r="C31" s="1"/>
      <c r="D31" s="1"/>
      <c r="E31" s="1"/>
      <c r="F31" s="1"/>
      <c r="G31" s="1"/>
      <c r="H31" s="1"/>
      <c r="I31" s="15"/>
      <c r="J31" s="7"/>
    </row>
    <row r="32" spans="1:10">
      <c r="A32" s="6"/>
      <c r="B32" s="21"/>
      <c r="C32" s="17"/>
      <c r="D32" s="17"/>
      <c r="E32" s="17"/>
      <c r="F32" s="17"/>
      <c r="G32" s="17"/>
      <c r="H32" s="17"/>
      <c r="I32" s="22"/>
      <c r="J32" s="7"/>
    </row>
    <row r="33" spans="1:10">
      <c r="A33" s="6"/>
      <c r="B33" s="21"/>
      <c r="C33" s="17"/>
      <c r="D33" s="17"/>
      <c r="E33" s="17"/>
      <c r="F33" s="17"/>
      <c r="G33" s="17"/>
      <c r="H33" s="17"/>
      <c r="I33" s="22"/>
      <c r="J33" s="7"/>
    </row>
    <row r="34" spans="1:10">
      <c r="A34" s="6"/>
      <c r="B34" s="23"/>
      <c r="C34" s="18"/>
      <c r="D34" s="18"/>
      <c r="E34" s="18"/>
      <c r="F34" s="18"/>
      <c r="G34" s="18"/>
      <c r="H34" s="18"/>
      <c r="I34" s="24"/>
      <c r="J34" s="7"/>
    </row>
    <row r="35" spans="1:10">
      <c r="A35" s="8"/>
      <c r="B35" s="9"/>
      <c r="C35" s="9"/>
      <c r="D35" s="9"/>
      <c r="E35" s="9"/>
      <c r="F35" s="9"/>
      <c r="G35" s="9"/>
      <c r="H35" s="9"/>
      <c r="I35" s="9"/>
      <c r="J35" s="10"/>
    </row>
  </sheetData>
  <sheetProtection password="DB61" sheet="1" objects="1" scenarios="1" selectLockedCells="1"/>
  <mergeCells count="11">
    <mergeCell ref="B2:I2"/>
    <mergeCell ref="B3:I3"/>
    <mergeCell ref="B4:I4"/>
    <mergeCell ref="C7:C8"/>
    <mergeCell ref="C10:C11"/>
    <mergeCell ref="C16:C17"/>
    <mergeCell ref="D7:F8"/>
    <mergeCell ref="D10:F11"/>
    <mergeCell ref="D13:F14"/>
    <mergeCell ref="D16:F17"/>
    <mergeCell ref="C13:C14"/>
  </mergeCells>
  <pageMargins left="0.7" right="0.7" top="0.75" bottom="0.75" header="0.3" footer="0.3"/>
  <pageSetup scale="4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zoomScaleNormal="100" zoomScaleSheetLayoutView="55" workbookViewId="0">
      <selection activeCell="E56" sqref="E56"/>
    </sheetView>
  </sheetViews>
  <sheetFormatPr defaultColWidth="9.109375" defaultRowHeight="14.4"/>
  <cols>
    <col min="1" max="1" width="3.88671875" style="31" customWidth="1"/>
    <col min="2" max="2" width="9.109375" style="31"/>
    <col min="3" max="3" width="31.5546875" style="31" customWidth="1"/>
    <col min="4" max="4" width="23.6640625" style="31" customWidth="1"/>
    <col min="5" max="5" width="17.6640625" style="31" customWidth="1"/>
    <col min="6" max="6" width="22.6640625" style="31" customWidth="1"/>
    <col min="7" max="7" width="22" style="31" customWidth="1"/>
    <col min="8" max="8" width="17.6640625" style="31" customWidth="1"/>
    <col min="9" max="9" width="8.109375" style="31" customWidth="1"/>
    <col min="10" max="10" width="4.109375" style="31" customWidth="1"/>
    <col min="11" max="12" width="9.109375" style="31"/>
    <col min="13" max="13" width="74.88671875" style="31" customWidth="1"/>
    <col min="14" max="16384" width="9.109375" style="31"/>
  </cols>
  <sheetData>
    <row r="1" spans="1:10">
      <c r="A1" s="28"/>
      <c r="B1" s="29"/>
      <c r="C1" s="29"/>
      <c r="D1" s="29"/>
      <c r="E1" s="29"/>
      <c r="F1" s="29"/>
      <c r="G1" s="29"/>
      <c r="H1" s="29"/>
      <c r="I1" s="29"/>
      <c r="J1" s="30"/>
    </row>
    <row r="2" spans="1:10" ht="21">
      <c r="A2" s="32"/>
      <c r="B2" s="33"/>
      <c r="C2" s="34"/>
      <c r="D2" s="34"/>
      <c r="E2" s="34"/>
      <c r="F2" s="34"/>
      <c r="G2" s="35"/>
      <c r="H2" s="36" t="s">
        <v>23</v>
      </c>
      <c r="I2" s="37"/>
      <c r="J2" s="38"/>
    </row>
    <row r="3" spans="1:10" ht="20.25" customHeight="1">
      <c r="A3" s="32"/>
      <c r="B3" s="39"/>
      <c r="C3" s="40"/>
      <c r="D3" s="40"/>
      <c r="E3" s="84" t="s">
        <v>45</v>
      </c>
      <c r="F3" s="84"/>
      <c r="G3" s="84"/>
      <c r="H3" s="84"/>
      <c r="I3" s="85"/>
      <c r="J3" s="38"/>
    </row>
    <row r="4" spans="1:10" ht="25.8">
      <c r="A4" s="32"/>
      <c r="B4" s="41"/>
      <c r="C4" s="42"/>
      <c r="D4" s="42"/>
      <c r="E4" s="42"/>
      <c r="F4" s="42"/>
      <c r="G4" s="43"/>
      <c r="H4" s="43"/>
      <c r="I4" s="44"/>
      <c r="J4" s="38"/>
    </row>
    <row r="5" spans="1:10" ht="15.6">
      <c r="A5" s="32"/>
      <c r="B5" s="45" t="s">
        <v>64</v>
      </c>
      <c r="C5" s="46"/>
      <c r="D5" s="46"/>
      <c r="E5" s="46"/>
      <c r="F5" s="46"/>
      <c r="G5" s="46"/>
      <c r="H5" s="46"/>
      <c r="I5" s="47"/>
      <c r="J5" s="38"/>
    </row>
    <row r="6" spans="1:10">
      <c r="A6" s="32"/>
      <c r="B6" s="39"/>
      <c r="C6" s="40"/>
      <c r="D6" s="40"/>
      <c r="E6" s="40"/>
      <c r="F6" s="40"/>
      <c r="G6" s="40"/>
      <c r="H6" s="40"/>
      <c r="I6" s="48"/>
      <c r="J6" s="38"/>
    </row>
    <row r="7" spans="1:10">
      <c r="A7" s="32"/>
      <c r="B7" s="39"/>
      <c r="C7" s="40" t="s">
        <v>0</v>
      </c>
      <c r="D7" s="104"/>
      <c r="E7" s="104"/>
      <c r="F7" s="40"/>
      <c r="G7" s="40"/>
      <c r="H7" s="40"/>
      <c r="I7" s="48"/>
      <c r="J7" s="38"/>
    </row>
    <row r="8" spans="1:10">
      <c r="A8" s="32"/>
      <c r="B8" s="39"/>
      <c r="C8" s="40" t="s">
        <v>78</v>
      </c>
      <c r="D8" s="104"/>
      <c r="E8" s="104"/>
      <c r="F8" s="40"/>
      <c r="G8" s="40"/>
      <c r="H8" s="40"/>
      <c r="I8" s="48"/>
      <c r="J8" s="38"/>
    </row>
    <row r="9" spans="1:10">
      <c r="A9" s="32"/>
      <c r="B9" s="39"/>
      <c r="C9" s="40" t="s">
        <v>77</v>
      </c>
      <c r="D9" s="104"/>
      <c r="E9" s="104"/>
      <c r="F9" s="40"/>
      <c r="G9" s="40"/>
      <c r="H9" s="40"/>
      <c r="I9" s="48"/>
      <c r="J9" s="38"/>
    </row>
    <row r="10" spans="1:10">
      <c r="A10" s="32"/>
      <c r="B10" s="39"/>
      <c r="C10" s="40"/>
      <c r="D10" s="40"/>
      <c r="E10" s="40"/>
      <c r="F10" s="49" t="s">
        <v>25</v>
      </c>
      <c r="G10" s="40"/>
      <c r="H10" s="40"/>
      <c r="I10" s="48"/>
      <c r="J10" s="38"/>
    </row>
    <row r="11" spans="1:10">
      <c r="A11" s="32"/>
      <c r="B11" s="39"/>
      <c r="C11" s="40" t="s">
        <v>80</v>
      </c>
      <c r="D11" s="104"/>
      <c r="E11" s="104"/>
      <c r="F11" s="40" t="s">
        <v>24</v>
      </c>
      <c r="G11" s="105"/>
      <c r="H11" s="106"/>
      <c r="I11" s="48"/>
      <c r="J11" s="38"/>
    </row>
    <row r="12" spans="1:10">
      <c r="A12" s="32"/>
      <c r="B12" s="39"/>
      <c r="C12" s="40" t="s">
        <v>1</v>
      </c>
      <c r="D12" s="104"/>
      <c r="E12" s="104"/>
      <c r="F12" s="40" t="s">
        <v>1</v>
      </c>
      <c r="G12" s="105"/>
      <c r="H12" s="106"/>
      <c r="I12" s="48"/>
      <c r="J12" s="38"/>
    </row>
    <row r="13" spans="1:10">
      <c r="A13" s="32"/>
      <c r="B13" s="39"/>
      <c r="C13" s="40" t="s">
        <v>2</v>
      </c>
      <c r="D13" s="104"/>
      <c r="E13" s="104"/>
      <c r="F13" s="40" t="s">
        <v>2</v>
      </c>
      <c r="G13" s="105"/>
      <c r="H13" s="106"/>
      <c r="I13" s="48"/>
      <c r="J13" s="38"/>
    </row>
    <row r="14" spans="1:10">
      <c r="A14" s="32"/>
      <c r="B14" s="39"/>
      <c r="C14" s="40"/>
      <c r="D14" s="40"/>
      <c r="E14" s="40"/>
      <c r="F14" s="40"/>
      <c r="G14" s="40"/>
      <c r="H14" s="40"/>
      <c r="I14" s="48"/>
      <c r="J14" s="38"/>
    </row>
    <row r="15" spans="1:10">
      <c r="A15" s="32"/>
      <c r="B15" s="39"/>
      <c r="C15" s="40" t="s">
        <v>3</v>
      </c>
      <c r="D15" s="103"/>
      <c r="E15" s="103"/>
      <c r="F15" s="40" t="s">
        <v>3</v>
      </c>
      <c r="G15" s="107"/>
      <c r="H15" s="108"/>
      <c r="I15" s="48"/>
      <c r="J15" s="38"/>
    </row>
    <row r="16" spans="1:10">
      <c r="A16" s="32"/>
      <c r="B16" s="39"/>
      <c r="C16" s="40" t="s">
        <v>5</v>
      </c>
      <c r="D16" s="103"/>
      <c r="E16" s="103"/>
      <c r="F16" s="40" t="s">
        <v>5</v>
      </c>
      <c r="G16" s="107"/>
      <c r="H16" s="108"/>
      <c r="I16" s="48"/>
      <c r="J16" s="38"/>
    </row>
    <row r="17" spans="1:13">
      <c r="A17" s="32"/>
      <c r="B17" s="39"/>
      <c r="C17" s="40" t="s">
        <v>4</v>
      </c>
      <c r="D17" s="102"/>
      <c r="E17" s="102"/>
      <c r="F17" s="40" t="s">
        <v>4</v>
      </c>
      <c r="G17" s="105"/>
      <c r="H17" s="106"/>
      <c r="I17" s="48"/>
      <c r="J17" s="38"/>
    </row>
    <row r="18" spans="1:13">
      <c r="A18" s="32"/>
      <c r="B18" s="39"/>
      <c r="C18" s="40"/>
      <c r="D18" s="40"/>
      <c r="E18" s="40"/>
      <c r="F18" s="40"/>
      <c r="G18" s="40"/>
      <c r="H18" s="40"/>
      <c r="I18" s="48"/>
      <c r="J18" s="38"/>
    </row>
    <row r="19" spans="1:13">
      <c r="A19" s="32"/>
      <c r="B19" s="39"/>
      <c r="C19" s="40"/>
      <c r="D19" s="40"/>
      <c r="E19" s="40"/>
      <c r="F19" s="40"/>
      <c r="G19" s="40"/>
      <c r="H19" s="40"/>
      <c r="I19" s="48"/>
      <c r="J19" s="38"/>
    </row>
    <row r="20" spans="1:13" ht="15.6">
      <c r="A20" s="32"/>
      <c r="B20" s="50" t="s">
        <v>65</v>
      </c>
      <c r="C20" s="51"/>
      <c r="D20" s="51"/>
      <c r="E20" s="51"/>
      <c r="F20" s="51"/>
      <c r="G20" s="51"/>
      <c r="H20" s="51"/>
      <c r="I20" s="52"/>
      <c r="J20" s="38"/>
    </row>
    <row r="21" spans="1:13">
      <c r="A21" s="32"/>
      <c r="B21" s="39"/>
      <c r="C21" s="40"/>
      <c r="D21" s="40"/>
      <c r="E21" s="40"/>
      <c r="F21" s="40"/>
      <c r="G21" s="40"/>
      <c r="H21" s="40"/>
      <c r="I21" s="48"/>
      <c r="J21" s="38"/>
    </row>
    <row r="22" spans="1:13">
      <c r="A22" s="32"/>
      <c r="B22" s="39"/>
      <c r="C22" s="40" t="s">
        <v>18</v>
      </c>
      <c r="D22" s="88"/>
      <c r="E22" s="91"/>
      <c r="F22" s="89"/>
      <c r="G22" s="40"/>
      <c r="H22" s="40"/>
      <c r="I22" s="48"/>
      <c r="J22" s="38"/>
    </row>
    <row r="23" spans="1:13">
      <c r="A23" s="32"/>
      <c r="B23" s="39"/>
      <c r="C23" s="40" t="s">
        <v>19</v>
      </c>
      <c r="D23" s="90"/>
      <c r="E23" s="90"/>
      <c r="F23" s="90"/>
      <c r="G23" s="40"/>
      <c r="H23" s="40"/>
      <c r="I23" s="48"/>
      <c r="J23" s="38"/>
    </row>
    <row r="24" spans="1:13">
      <c r="A24" s="32"/>
      <c r="B24" s="39"/>
      <c r="C24" s="40" t="s">
        <v>10</v>
      </c>
      <c r="D24" s="88"/>
      <c r="E24" s="89"/>
      <c r="F24" s="40"/>
      <c r="G24" s="40"/>
      <c r="H24" s="40"/>
      <c r="I24" s="48"/>
      <c r="J24" s="38"/>
      <c r="L24" s="31" t="s">
        <v>67</v>
      </c>
    </row>
    <row r="25" spans="1:13">
      <c r="A25" s="32"/>
      <c r="B25" s="39"/>
      <c r="C25" s="40" t="s">
        <v>20</v>
      </c>
      <c r="D25" s="86"/>
      <c r="E25" s="40" t="s">
        <v>21</v>
      </c>
      <c r="F25" s="92"/>
      <c r="G25" s="40"/>
      <c r="H25" s="40"/>
      <c r="I25" s="48"/>
      <c r="J25" s="38"/>
    </row>
    <row r="26" spans="1:13" ht="28.8">
      <c r="A26" s="32"/>
      <c r="B26" s="39"/>
      <c r="C26" s="53" t="s">
        <v>48</v>
      </c>
      <c r="D26" s="101"/>
      <c r="E26" s="54" t="str">
        <f>IF(D26="Yes", "**Fill out 1 application per Generator/Load Address","")</f>
        <v/>
      </c>
      <c r="F26" s="40"/>
      <c r="G26" s="40"/>
      <c r="H26" s="40"/>
      <c r="I26" s="48"/>
      <c r="J26" s="38"/>
    </row>
    <row r="27" spans="1:13">
      <c r="A27" s="32"/>
      <c r="B27" s="39"/>
      <c r="C27" s="40" t="s">
        <v>46</v>
      </c>
      <c r="D27" s="86"/>
      <c r="E27" s="40"/>
      <c r="F27" s="40"/>
      <c r="G27" s="40"/>
      <c r="H27" s="40"/>
      <c r="I27" s="48"/>
      <c r="J27" s="38"/>
    </row>
    <row r="28" spans="1:13">
      <c r="A28" s="32"/>
      <c r="B28" s="39"/>
      <c r="C28" s="40"/>
      <c r="D28" s="40"/>
      <c r="E28" s="40"/>
      <c r="F28" s="40"/>
      <c r="G28" s="40"/>
      <c r="H28" s="40"/>
      <c r="I28" s="48"/>
      <c r="J28" s="38"/>
      <c r="M28" s="55"/>
    </row>
    <row r="29" spans="1:13">
      <c r="A29" s="32"/>
      <c r="B29" s="39"/>
      <c r="C29" s="40" t="s">
        <v>6</v>
      </c>
      <c r="D29" s="99"/>
      <c r="E29" s="100"/>
      <c r="F29" s="40"/>
      <c r="G29" s="40"/>
      <c r="H29" s="40"/>
      <c r="I29" s="48"/>
      <c r="J29" s="38"/>
    </row>
    <row r="30" spans="1:13">
      <c r="A30" s="32"/>
      <c r="B30" s="39"/>
      <c r="C30" s="40" t="s">
        <v>22</v>
      </c>
      <c r="D30" s="97"/>
      <c r="E30" s="98"/>
      <c r="F30" s="40"/>
      <c r="G30" s="40"/>
      <c r="H30" s="40"/>
      <c r="I30" s="48"/>
      <c r="J30" s="38"/>
    </row>
    <row r="31" spans="1:13">
      <c r="A31" s="32"/>
      <c r="B31" s="39"/>
      <c r="C31" s="40" t="s">
        <v>7</v>
      </c>
      <c r="D31" s="95"/>
      <c r="E31" s="96"/>
      <c r="F31" s="40"/>
      <c r="G31" s="40"/>
      <c r="H31" s="40"/>
      <c r="I31" s="48"/>
      <c r="J31" s="38"/>
    </row>
    <row r="32" spans="1:13">
      <c r="A32" s="32"/>
      <c r="B32" s="39"/>
      <c r="C32" s="40" t="s">
        <v>22</v>
      </c>
      <c r="D32" s="93"/>
      <c r="E32" s="94"/>
      <c r="F32" s="40"/>
      <c r="G32" s="40"/>
      <c r="H32" s="40"/>
      <c r="I32" s="48"/>
      <c r="J32" s="38"/>
    </row>
    <row r="33" spans="1:10">
      <c r="A33" s="32"/>
      <c r="B33" s="39"/>
      <c r="C33" s="40"/>
      <c r="D33" s="40"/>
      <c r="E33" s="40"/>
      <c r="F33" s="40"/>
      <c r="G33" s="40"/>
      <c r="H33" s="40"/>
      <c r="I33" s="48"/>
      <c r="J33" s="38"/>
    </row>
    <row r="34" spans="1:10" ht="15.6">
      <c r="A34" s="32"/>
      <c r="B34" s="50" t="s">
        <v>73</v>
      </c>
      <c r="C34" s="51"/>
      <c r="D34" s="51"/>
      <c r="E34" s="51"/>
      <c r="F34" s="51"/>
      <c r="G34" s="51"/>
      <c r="H34" s="51"/>
      <c r="I34" s="52"/>
      <c r="J34" s="38"/>
    </row>
    <row r="35" spans="1:10">
      <c r="A35" s="32"/>
      <c r="B35" s="39"/>
      <c r="C35" s="40"/>
      <c r="D35" s="40"/>
      <c r="E35" s="40"/>
      <c r="F35" s="40"/>
      <c r="G35" s="40"/>
      <c r="H35" s="40"/>
      <c r="I35" s="48"/>
      <c r="J35" s="38"/>
    </row>
    <row r="36" spans="1:10">
      <c r="A36" s="32"/>
      <c r="B36" s="39"/>
      <c r="C36" s="40" t="s">
        <v>79</v>
      </c>
      <c r="D36" s="105"/>
      <c r="E36" s="111"/>
      <c r="F36" s="106"/>
      <c r="G36" s="40"/>
      <c r="H36" s="40"/>
      <c r="I36" s="48"/>
      <c r="J36" s="38"/>
    </row>
    <row r="37" spans="1:10">
      <c r="A37" s="32"/>
      <c r="B37" s="39"/>
      <c r="C37" s="40" t="s">
        <v>78</v>
      </c>
      <c r="D37" s="90"/>
      <c r="E37" s="90"/>
      <c r="F37" s="90"/>
      <c r="G37" s="40"/>
      <c r="H37" s="40"/>
      <c r="I37" s="48"/>
      <c r="J37" s="38"/>
    </row>
    <row r="38" spans="1:10">
      <c r="A38" s="32"/>
      <c r="B38" s="39"/>
      <c r="C38" s="40" t="s">
        <v>77</v>
      </c>
      <c r="D38" s="90"/>
      <c r="E38" s="90"/>
      <c r="F38" s="90"/>
      <c r="G38" s="40"/>
      <c r="H38" s="40"/>
      <c r="I38" s="48"/>
      <c r="J38" s="38"/>
    </row>
    <row r="39" spans="1:10">
      <c r="A39" s="32"/>
      <c r="B39" s="39"/>
      <c r="C39" s="40"/>
      <c r="D39" s="40"/>
      <c r="E39" s="40"/>
      <c r="F39" s="40"/>
      <c r="G39" s="40"/>
      <c r="H39" s="40"/>
      <c r="I39" s="48"/>
      <c r="J39" s="38"/>
    </row>
    <row r="40" spans="1:10">
      <c r="A40" s="32"/>
      <c r="B40" s="39"/>
      <c r="C40" s="40" t="s">
        <v>18</v>
      </c>
      <c r="D40" s="88"/>
      <c r="E40" s="91"/>
      <c r="F40" s="89"/>
      <c r="G40" s="40"/>
      <c r="H40" s="40"/>
      <c r="I40" s="48"/>
      <c r="J40" s="38"/>
    </row>
    <row r="41" spans="1:10">
      <c r="A41" s="32"/>
      <c r="B41" s="39"/>
      <c r="C41" s="40" t="s">
        <v>19</v>
      </c>
      <c r="D41" s="90"/>
      <c r="E41" s="90"/>
      <c r="F41" s="90"/>
      <c r="G41" s="40"/>
      <c r="H41" s="40"/>
      <c r="I41" s="48"/>
      <c r="J41" s="38"/>
    </row>
    <row r="42" spans="1:10">
      <c r="A42" s="32"/>
      <c r="B42" s="39"/>
      <c r="C42" s="40" t="s">
        <v>10</v>
      </c>
      <c r="D42" s="88"/>
      <c r="E42" s="89"/>
      <c r="F42" s="40"/>
      <c r="G42" s="40"/>
      <c r="H42" s="40"/>
      <c r="I42" s="48"/>
      <c r="J42" s="38"/>
    </row>
    <row r="43" spans="1:10">
      <c r="A43" s="32"/>
      <c r="B43" s="39"/>
      <c r="C43" s="40" t="s">
        <v>20</v>
      </c>
      <c r="D43" s="86"/>
      <c r="E43" s="40" t="s">
        <v>21</v>
      </c>
      <c r="F43" s="92"/>
      <c r="G43" s="40"/>
      <c r="H43" s="40"/>
      <c r="I43" s="48"/>
      <c r="J43" s="38"/>
    </row>
    <row r="44" spans="1:10" ht="28.8">
      <c r="A44" s="32"/>
      <c r="B44" s="39"/>
      <c r="C44" s="53" t="s">
        <v>62</v>
      </c>
      <c r="D44" s="87"/>
      <c r="E44" s="54"/>
      <c r="F44" s="40"/>
      <c r="G44" s="40"/>
      <c r="H44" s="40"/>
      <c r="I44" s="48"/>
      <c r="J44" s="38"/>
    </row>
    <row r="45" spans="1:10">
      <c r="A45" s="32"/>
      <c r="B45" s="39"/>
      <c r="C45" s="40" t="s">
        <v>70</v>
      </c>
      <c r="D45" s="86"/>
      <c r="E45" s="40"/>
      <c r="F45" s="40"/>
      <c r="G45" s="40"/>
      <c r="H45" s="40"/>
      <c r="I45" s="48"/>
      <c r="J45" s="38"/>
    </row>
    <row r="46" spans="1:10">
      <c r="A46" s="32"/>
      <c r="B46" s="39"/>
      <c r="C46" s="40"/>
      <c r="D46" s="40"/>
      <c r="E46" s="40"/>
      <c r="F46" s="40"/>
      <c r="G46" s="40"/>
      <c r="H46" s="40"/>
      <c r="I46" s="48"/>
      <c r="J46" s="38"/>
    </row>
    <row r="47" spans="1:10" ht="15.6">
      <c r="A47" s="32"/>
      <c r="B47" s="50" t="s">
        <v>74</v>
      </c>
      <c r="C47" s="51"/>
      <c r="D47" s="51"/>
      <c r="E47" s="51"/>
      <c r="F47" s="51"/>
      <c r="G47" s="51"/>
      <c r="H47" s="51"/>
      <c r="I47" s="52"/>
      <c r="J47" s="38"/>
    </row>
    <row r="48" spans="1:10">
      <c r="A48" s="32"/>
      <c r="B48" s="39"/>
      <c r="C48" s="40"/>
      <c r="D48" s="40"/>
      <c r="E48" s="56"/>
      <c r="F48" s="40"/>
      <c r="G48" s="40"/>
      <c r="H48" s="40"/>
      <c r="I48" s="48"/>
      <c r="J48" s="38"/>
    </row>
    <row r="49" spans="1:10">
      <c r="A49" s="32"/>
      <c r="B49" s="39"/>
      <c r="C49" s="40" t="s">
        <v>9</v>
      </c>
      <c r="D49" s="40"/>
      <c r="E49" s="57" t="s">
        <v>68</v>
      </c>
      <c r="F49" s="40"/>
      <c r="G49" s="40"/>
      <c r="H49" s="40"/>
      <c r="I49" s="48"/>
      <c r="J49" s="38"/>
    </row>
    <row r="50" spans="1:10">
      <c r="A50" s="32"/>
      <c r="B50" s="39"/>
      <c r="C50" s="40" t="s">
        <v>44</v>
      </c>
      <c r="D50" s="40"/>
      <c r="E50" s="57">
        <v>42522</v>
      </c>
      <c r="F50" s="40"/>
      <c r="G50" s="40"/>
      <c r="H50" s="40"/>
      <c r="I50" s="48"/>
      <c r="J50" s="38"/>
    </row>
    <row r="51" spans="1:10">
      <c r="A51" s="32"/>
      <c r="B51" s="39"/>
      <c r="C51" s="40" t="s">
        <v>71</v>
      </c>
      <c r="D51" s="40"/>
      <c r="E51" s="57" t="s">
        <v>69</v>
      </c>
      <c r="F51" s="40"/>
      <c r="G51" s="40"/>
      <c r="H51" s="40"/>
      <c r="I51" s="48"/>
      <c r="J51" s="38"/>
    </row>
    <row r="52" spans="1:10">
      <c r="A52" s="32"/>
      <c r="B52" s="39"/>
      <c r="C52" s="40" t="s">
        <v>47</v>
      </c>
      <c r="D52" s="40"/>
      <c r="E52" s="58" t="str">
        <f>IF(D27="","Fill in Section B",CONCATENATE(D27, " MW"))</f>
        <v>Fill in Section B</v>
      </c>
      <c r="F52" s="40"/>
      <c r="G52" s="40"/>
      <c r="H52" s="40"/>
      <c r="I52" s="48"/>
      <c r="J52" s="38"/>
    </row>
    <row r="53" spans="1:10">
      <c r="A53" s="32"/>
      <c r="B53" s="39"/>
      <c r="C53" s="40" t="s">
        <v>66</v>
      </c>
      <c r="D53" s="40"/>
      <c r="E53" s="58" t="str">
        <f>IF(D45="","Fill in Section C",CONCATENATE(D45, " MW"))</f>
        <v>Fill in Section C</v>
      </c>
      <c r="F53" s="40"/>
      <c r="G53" s="40"/>
      <c r="H53" s="40"/>
      <c r="I53" s="48"/>
      <c r="J53" s="38"/>
    </row>
    <row r="54" spans="1:10">
      <c r="A54" s="32"/>
      <c r="B54" s="39"/>
      <c r="C54" s="40" t="s">
        <v>43</v>
      </c>
      <c r="D54" s="40"/>
      <c r="E54" s="58">
        <v>36</v>
      </c>
      <c r="F54" s="59"/>
      <c r="G54" s="59"/>
      <c r="H54" s="59"/>
      <c r="I54" s="48"/>
      <c r="J54" s="38"/>
    </row>
    <row r="55" spans="1:10">
      <c r="A55" s="32"/>
      <c r="B55" s="39"/>
      <c r="C55" s="40" t="s">
        <v>8</v>
      </c>
      <c r="D55" s="40"/>
      <c r="E55" s="57">
        <f>E50</f>
        <v>42522</v>
      </c>
      <c r="F55" s="40" t="s">
        <v>11</v>
      </c>
      <c r="G55" s="57">
        <f>IFERROR(IF(E49="",E55,DATE(YEAR(E55),(MONTH(E55)+E54),DAY(E55))),"Select Contract Duration")</f>
        <v>43617</v>
      </c>
      <c r="H55" s="40"/>
      <c r="I55" s="48"/>
      <c r="J55" s="38"/>
    </row>
    <row r="56" spans="1:10">
      <c r="A56" s="32"/>
      <c r="B56" s="39"/>
      <c r="C56" s="40" t="s">
        <v>61</v>
      </c>
      <c r="D56" s="40"/>
      <c r="E56" s="109"/>
      <c r="F56" s="40"/>
      <c r="G56" s="40"/>
      <c r="H56" s="40"/>
      <c r="I56" s="48"/>
      <c r="J56" s="38"/>
    </row>
    <row r="57" spans="1:10">
      <c r="A57" s="32"/>
      <c r="B57" s="39"/>
      <c r="C57" s="40"/>
      <c r="D57" s="40"/>
      <c r="E57" s="40"/>
      <c r="F57" s="40"/>
      <c r="G57" s="40"/>
      <c r="H57" s="40"/>
      <c r="I57" s="48"/>
      <c r="J57" s="38"/>
    </row>
    <row r="58" spans="1:10" ht="15.6">
      <c r="A58" s="32"/>
      <c r="B58" s="50" t="s">
        <v>75</v>
      </c>
      <c r="C58" s="51"/>
      <c r="D58" s="51"/>
      <c r="E58" s="51"/>
      <c r="F58" s="51"/>
      <c r="G58" s="51"/>
      <c r="H58" s="51"/>
      <c r="I58" s="52"/>
      <c r="J58" s="38"/>
    </row>
    <row r="59" spans="1:10">
      <c r="A59" s="32"/>
      <c r="B59" s="39"/>
      <c r="C59" s="40"/>
      <c r="D59" s="40"/>
      <c r="E59" s="40"/>
      <c r="F59" s="40"/>
      <c r="G59" s="40"/>
      <c r="H59" s="40"/>
      <c r="I59" s="48"/>
      <c r="J59" s="38"/>
    </row>
    <row r="60" spans="1:10">
      <c r="A60" s="32"/>
      <c r="B60" s="39"/>
      <c r="C60" s="59" t="s">
        <v>63</v>
      </c>
      <c r="D60" s="110"/>
      <c r="E60" s="59" t="s">
        <v>82</v>
      </c>
      <c r="F60" s="40"/>
      <c r="G60" s="40"/>
      <c r="H60" s="40"/>
      <c r="I60" s="48"/>
      <c r="J60" s="38"/>
    </row>
    <row r="61" spans="1:10">
      <c r="A61" s="32"/>
      <c r="B61" s="39"/>
      <c r="C61" s="59" t="s">
        <v>76</v>
      </c>
      <c r="D61" s="59"/>
      <c r="E61" s="59"/>
      <c r="F61" s="40"/>
      <c r="G61" s="40"/>
      <c r="H61" s="40"/>
      <c r="I61" s="48"/>
      <c r="J61" s="38"/>
    </row>
    <row r="62" spans="1:10">
      <c r="A62" s="32"/>
      <c r="B62" s="41"/>
      <c r="C62" s="42"/>
      <c r="D62" s="42"/>
      <c r="E62" s="42"/>
      <c r="F62" s="42"/>
      <c r="G62" s="42"/>
      <c r="H62" s="42"/>
      <c r="I62" s="60"/>
      <c r="J62" s="38"/>
    </row>
    <row r="63" spans="1:10">
      <c r="A63" s="61"/>
      <c r="B63" s="62"/>
      <c r="C63" s="62"/>
      <c r="D63" s="62"/>
      <c r="E63" s="62"/>
      <c r="F63" s="62"/>
      <c r="G63" s="62"/>
      <c r="H63" s="62"/>
      <c r="I63" s="62"/>
      <c r="J63" s="63"/>
    </row>
  </sheetData>
  <sheetProtection password="DB61" sheet="1" objects="1" scenarios="1" selectLockedCells="1"/>
  <mergeCells count="29">
    <mergeCell ref="D8:E8"/>
    <mergeCell ref="D9:E9"/>
    <mergeCell ref="D37:F37"/>
    <mergeCell ref="E3:I3"/>
    <mergeCell ref="G17:H17"/>
    <mergeCell ref="D30:E30"/>
    <mergeCell ref="D31:E31"/>
    <mergeCell ref="D32:E32"/>
    <mergeCell ref="G11:H11"/>
    <mergeCell ref="G12:H12"/>
    <mergeCell ref="G13:H13"/>
    <mergeCell ref="G15:H15"/>
    <mergeCell ref="G16:H16"/>
    <mergeCell ref="D22:F22"/>
    <mergeCell ref="D23:F23"/>
    <mergeCell ref="D24:E24"/>
    <mergeCell ref="D7:E7"/>
    <mergeCell ref="D29:E29"/>
    <mergeCell ref="D12:E12"/>
    <mergeCell ref="D41:F41"/>
    <mergeCell ref="D42:E42"/>
    <mergeCell ref="D17:E17"/>
    <mergeCell ref="D11:E11"/>
    <mergeCell ref="D13:E13"/>
    <mergeCell ref="D15:E15"/>
    <mergeCell ref="D16:E16"/>
    <mergeCell ref="D40:F40"/>
    <mergeCell ref="D36:F36"/>
    <mergeCell ref="D38:F38"/>
  </mergeCells>
  <dataValidations xWindow="631" yWindow="648" count="4">
    <dataValidation allowBlank="1" showInputMessage="1" showErrorMessage="1" prompt="Name of special purpose entity (e.g., the LLC) that is expected to be signatory to a successfully negotiated contract in conjunction with this proposal." sqref="D7 D36"/>
    <dataValidation allowBlank="1" showInputMessage="1" showErrorMessage="1" prompt="Individual person who can address any commercial or contract related questions surrounding this proposal that SCE may have." sqref="D11:E11 G11"/>
    <dataValidation allowBlank="1" showInputMessage="1" showErrorMessage="1" prompt="CRITICAL!!!  Please confirm accuracy of email address!" sqref="D17:E17 G17"/>
    <dataValidation type="list" allowBlank="1" showInputMessage="1" showErrorMessage="1" sqref="D44 D26 D60">
      <formula1>"Yes, No"</formula1>
    </dataValidation>
  </dataValidations>
  <pageMargins left="0.7" right="0.7" top="0.75" bottom="0.75" header="0.3" footer="0.3"/>
  <pageSetup scale="47" orientation="portrait" verticalDpi="0" r:id="rId1"/>
  <extLst>
    <ext xmlns:x14="http://schemas.microsoft.com/office/spreadsheetml/2009/9/main" uri="{CCE6A557-97BC-4b89-ADB6-D9C93CAAB3DF}">
      <x14:dataValidations xmlns:xm="http://schemas.microsoft.com/office/excel/2006/main" xWindow="631" yWindow="648" count="2">
        <x14:dataValidation type="list" allowBlank="1" showInputMessage="1" showErrorMessage="1">
          <x14:formula1>
            <xm:f>'Temp - Look Up'!$B$3:$B$62</xm:f>
          </x14:formula1>
          <xm:sqref>D29:E29</xm:sqref>
        </x14:dataValidation>
        <x14:dataValidation type="list" allowBlank="1" showInputMessage="1" showErrorMessage="1">
          <x14:formula1>
            <xm:f>'Temp - Look Up'!$C$3:$C$8</xm:f>
          </x14:formula1>
          <xm:sqref>D31:E31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D16" sqref="D16"/>
    </sheetView>
  </sheetViews>
  <sheetFormatPr defaultColWidth="9.109375" defaultRowHeight="14.4"/>
  <cols>
    <col min="1" max="1" width="9.109375" style="31"/>
    <col min="2" max="2" width="38.33203125" style="31" bestFit="1" customWidth="1"/>
    <col min="3" max="3" width="17" style="31" bestFit="1" customWidth="1"/>
    <col min="4" max="4" width="20.5546875" style="31" bestFit="1" customWidth="1"/>
    <col min="5" max="5" width="10.88671875" style="31" bestFit="1" customWidth="1"/>
    <col min="6" max="6" width="12.5546875" style="31" bestFit="1" customWidth="1"/>
    <col min="7" max="7" width="21" style="31" bestFit="1" customWidth="1"/>
    <col min="8" max="18" width="9.109375" style="31"/>
    <col min="19" max="19" width="12" style="31" customWidth="1"/>
    <col min="20" max="16384" width="9.109375" style="31"/>
  </cols>
  <sheetData>
    <row r="2" spans="2:3">
      <c r="B2" s="31" t="s">
        <v>12</v>
      </c>
      <c r="C2" s="31" t="s">
        <v>7</v>
      </c>
    </row>
    <row r="3" spans="2:3">
      <c r="B3" s="31" t="s">
        <v>28</v>
      </c>
      <c r="C3" s="31" t="s">
        <v>17</v>
      </c>
    </row>
    <row r="4" spans="2:3">
      <c r="B4" s="31" t="s">
        <v>29</v>
      </c>
      <c r="C4" s="31" t="s">
        <v>16</v>
      </c>
    </row>
    <row r="5" spans="2:3">
      <c r="B5" s="31" t="s">
        <v>30</v>
      </c>
      <c r="C5" s="31" t="s">
        <v>72</v>
      </c>
    </row>
    <row r="6" spans="2:3">
      <c r="B6" s="31" t="s">
        <v>31</v>
      </c>
      <c r="C6" s="31" t="s">
        <v>14</v>
      </c>
    </row>
    <row r="7" spans="2:3">
      <c r="B7" s="31" t="s">
        <v>32</v>
      </c>
      <c r="C7" s="31" t="s">
        <v>15</v>
      </c>
    </row>
    <row r="8" spans="2:3">
      <c r="B8" s="31" t="s">
        <v>33</v>
      </c>
      <c r="C8" s="31" t="s">
        <v>13</v>
      </c>
    </row>
    <row r="9" spans="2:3">
      <c r="B9" s="31" t="s">
        <v>34</v>
      </c>
    </row>
    <row r="10" spans="2:3">
      <c r="B10" s="31" t="s">
        <v>27</v>
      </c>
    </row>
    <row r="11" spans="2:3">
      <c r="B11" s="31" t="s">
        <v>35</v>
      </c>
    </row>
    <row r="12" spans="2:3">
      <c r="B12" s="31" t="s">
        <v>36</v>
      </c>
    </row>
    <row r="13" spans="2:3">
      <c r="B13" s="31" t="s">
        <v>37</v>
      </c>
    </row>
    <row r="14" spans="2:3">
      <c r="B14" s="31" t="s">
        <v>38</v>
      </c>
    </row>
    <row r="15" spans="2:3">
      <c r="B15" s="31" t="s">
        <v>39</v>
      </c>
    </row>
    <row r="16" spans="2:3">
      <c r="B16" s="31" t="s">
        <v>40</v>
      </c>
    </row>
    <row r="17" spans="2:2">
      <c r="B17" s="31" t="s">
        <v>41</v>
      </c>
    </row>
    <row r="18" spans="2:2">
      <c r="B18" s="31" t="s">
        <v>42</v>
      </c>
    </row>
    <row r="19" spans="2:2" ht="15" customHeight="1"/>
  </sheetData>
  <sheetProtection password="DB61" sheet="1" objects="1" scenarios="1" select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Application</vt:lpstr>
      <vt:lpstr>Temp - Look Up</vt:lpstr>
      <vt:lpstr>genckt</vt:lpstr>
      <vt:lpstr>OpD</vt:lpstr>
      <vt:lpstr>Application!Print_Area</vt:lpstr>
      <vt:lpstr>Instructions!Print_Area</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Benjamin</dc:creator>
  <cp:lastModifiedBy>Lee2, Benjamin</cp:lastModifiedBy>
  <cp:lastPrinted>2014-06-12T19:14:11Z</cp:lastPrinted>
  <dcterms:created xsi:type="dcterms:W3CDTF">2012-06-15T14:09:34Z</dcterms:created>
  <dcterms:modified xsi:type="dcterms:W3CDTF">2014-06-12T19:28:01Z</dcterms:modified>
</cp:coreProperties>
</file>